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<sst xmlns="http://schemas.openxmlformats.org/spreadsheetml/2006/main" count="97" uniqueCount="54">
  <si>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Кассовое поступление</t>
  </si>
  <si>
    <t>Кассовое выбытие</t>
  </si>
  <si>
    <t>Итого</t>
  </si>
  <si>
    <t>Поступление благотворительности</t>
  </si>
  <si>
    <t>Транспортные расходы</t>
  </si>
  <si>
    <t>Содер-ние имущ-ства</t>
  </si>
  <si>
    <t>Прочие расходы</t>
  </si>
  <si>
    <t>Прочее</t>
  </si>
  <si>
    <t>Покупка основных средств</t>
  </si>
  <si>
    <t>МПЗ</t>
  </si>
  <si>
    <t>План родителькой платы</t>
  </si>
  <si>
    <t>План по благотворительности</t>
  </si>
  <si>
    <t>Поступление родительской платы</t>
  </si>
  <si>
    <t>Заработная плата</t>
  </si>
  <si>
    <t>Прочие выплаты по з/плате</t>
  </si>
  <si>
    <t>Начисления на з/плату</t>
  </si>
  <si>
    <t>Связь</t>
  </si>
  <si>
    <t>Коммуналка</t>
  </si>
  <si>
    <t>Питание в части компенсации родит. платы</t>
  </si>
  <si>
    <t>Расходы на пиатние в част. Комп.род.платы</t>
  </si>
  <si>
    <t>4                    БЮДЖЕТ</t>
  </si>
  <si>
    <t>План МПЗ (лето 2015г.)</t>
  </si>
  <si>
    <t>Расход МПЗ )лето 2015г.)</t>
  </si>
  <si>
    <t>3   Поступления во временное пользование</t>
  </si>
  <si>
    <t>Обеспечение контрактов</t>
  </si>
  <si>
    <r>
      <t xml:space="preserve">План поступлений из </t>
    </r>
    <r>
      <rPr>
        <b/>
        <sz val="8"/>
        <color indexed="12"/>
        <rFont val="Arial"/>
        <family val="2"/>
      </rPr>
      <t>ОБЛАСТНОГО</t>
    </r>
    <r>
      <rPr>
        <b/>
        <sz val="8"/>
        <rFont val="Arial"/>
        <family val="2"/>
      </rPr>
      <t xml:space="preserve"> бюджета  ЛО</t>
    </r>
  </si>
  <si>
    <r>
      <t>План поступлений из</t>
    </r>
    <r>
      <rPr>
        <b/>
        <sz val="8"/>
        <color indexed="12"/>
        <rFont val="Arial"/>
        <family val="2"/>
      </rPr>
      <t xml:space="preserve"> МЕСТНОГО</t>
    </r>
    <r>
      <rPr>
        <b/>
        <sz val="8"/>
        <rFont val="Arial"/>
        <family val="2"/>
      </rPr>
      <t xml:space="preserve"> бюджета МО ВР ЛО</t>
    </r>
  </si>
  <si>
    <t>5   Иные цели</t>
  </si>
  <si>
    <t>Поступления</t>
  </si>
  <si>
    <t>установка оконных блоков</t>
  </si>
  <si>
    <r>
      <t xml:space="preserve">Учреждение         </t>
    </r>
    <r>
      <rPr>
        <b/>
        <u val="single"/>
        <sz val="12"/>
        <rFont val="Arial"/>
        <family val="2"/>
      </rPr>
      <t>"МБДОУ "Детский сад №13 г. Выборга"</t>
    </r>
  </si>
  <si>
    <t>Основные средства</t>
  </si>
  <si>
    <r>
      <t xml:space="preserve">Поступления и Расходы из </t>
    </r>
    <r>
      <rPr>
        <b/>
        <sz val="8"/>
        <color indexed="12"/>
        <rFont val="Arial"/>
        <family val="2"/>
      </rPr>
      <t>МЕСТНОГО</t>
    </r>
    <r>
      <rPr>
        <b/>
        <sz val="8"/>
        <rFont val="Arial"/>
        <family val="2"/>
      </rPr>
      <t xml:space="preserve"> бюджета на л/счет учр-ия</t>
    </r>
  </si>
  <si>
    <r>
      <t>Поступления и Расходы из</t>
    </r>
    <r>
      <rPr>
        <b/>
        <sz val="8"/>
        <color indexed="12"/>
        <rFont val="Arial"/>
        <family val="2"/>
      </rPr>
      <t xml:space="preserve"> ОБЛАСТНОГО </t>
    </r>
    <r>
      <rPr>
        <b/>
        <sz val="8"/>
        <rFont val="Arial"/>
        <family val="2"/>
      </rPr>
      <t>бюджета на л/счет учр-ия</t>
    </r>
  </si>
  <si>
    <t>Расходы:</t>
  </si>
  <si>
    <t>Заведующий</t>
  </si>
  <si>
    <t>И.В. Артемьева</t>
  </si>
  <si>
    <t>Главный бухгалтер</t>
  </si>
  <si>
    <t>С.А. Митрофанова</t>
  </si>
  <si>
    <t>План ФХД</t>
  </si>
  <si>
    <t>Доходы</t>
  </si>
  <si>
    <t>Расходы</t>
  </si>
  <si>
    <t>2                 ВНЕБЮДЖЕТ                  КОСГУ</t>
  </si>
  <si>
    <t>возврат обеспечения контрактов</t>
  </si>
  <si>
    <t>План по пени</t>
  </si>
  <si>
    <t>Продукты питания</t>
  </si>
  <si>
    <t>111-266</t>
  </si>
  <si>
    <t>Налоги на имущество ,земля</t>
  </si>
  <si>
    <t>остаток на л/сч на 01.01.2020</t>
  </si>
  <si>
    <t>сухие пайки</t>
  </si>
  <si>
    <t>Сводные данные об исполнении плана ФХД за 2021 г.</t>
  </si>
  <si>
    <t>Прочиу услуги</t>
  </si>
  <si>
    <t>остаток на л/сч на 01.04.2021</t>
  </si>
  <si>
    <r>
      <t>Объем муниципальных услуг за 1 квартал  2021 год всего</t>
    </r>
    <r>
      <rPr>
        <sz val="10"/>
        <rFont val="Arial"/>
        <family val="0"/>
      </rPr>
      <t xml:space="preserve">  - </t>
    </r>
    <r>
      <rPr>
        <b/>
        <sz val="10"/>
        <rFont val="Arial"/>
        <family val="2"/>
      </rPr>
      <t>304 шт</t>
    </r>
    <r>
      <rPr>
        <sz val="10"/>
        <rFont val="Arial"/>
        <family val="0"/>
      </rPr>
      <t>,                                       в т.ч.  адаптировання общеобраз-ная дошкольная программа - 95 шт;                          общеобразовательная дошкольная программа - 209 шт.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</si>
</sst>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8"/>
      <name val="Arial"/>
      <family val="2"/>
    </font>
    <font>
      <b/>
      <sz val="12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>
        <color indexed="63"/>
      </right>
      <top style="medium"/>
      <bottom style="thin">
        <color indexed="24"/>
      </bottom>
    </border>
    <border>
      <left>
        <color indexed="63"/>
      </left>
      <right>
        <color indexed="63"/>
      </right>
      <top style="medium"/>
      <bottom style="thin">
        <color indexed="24"/>
      </bottom>
    </border>
    <border>
      <left style="thin">
        <color indexed="24"/>
      </left>
      <right style="medium"/>
      <top style="medium"/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medium"/>
    </border>
    <border>
      <left>
        <color indexed="63"/>
      </left>
      <right>
        <color indexed="63"/>
      </right>
      <top style="thin">
        <color indexed="24"/>
      </top>
      <bottom style="medium"/>
    </border>
    <border>
      <left style="thin">
        <color indexed="24"/>
      </left>
      <right style="medium"/>
      <top style="thin">
        <color indexed="24"/>
      </top>
      <bottom style="medium"/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medium"/>
      <top style="medium"/>
      <bottom style="medium"/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medium"/>
      <top style="medium"/>
      <bottom style="thin">
        <color indexed="24"/>
      </bottom>
    </border>
    <border>
      <left>
        <color indexed="63"/>
      </left>
      <right style="medium"/>
      <top style="thin">
        <color indexed="24"/>
      </top>
      <bottom style="thin">
        <color indexed="24"/>
      </bottom>
    </border>
    <border>
      <left style="medium"/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 style="thin">
        <color indexed="24"/>
      </right>
      <top style="thin">
        <color indexed="24"/>
      </top>
      <bottom style="medium"/>
    </border>
    <border>
      <left>
        <color indexed="63"/>
      </left>
      <right style="medium"/>
      <top style="thin">
        <color indexed="24"/>
      </top>
      <bottom style="medium"/>
    </border>
    <border>
      <left style="medium"/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medium"/>
      <top style="thin">
        <color indexed="24"/>
      </top>
      <bottom>
        <color indexed="63"/>
      </bottom>
    </border>
    <border>
      <left style="medium"/>
      <right style="thin">
        <color indexed="24"/>
      </right>
      <top>
        <color indexed="63"/>
      </top>
      <bottom style="thin">
        <color indexed="24"/>
      </bottom>
    </border>
    <border>
      <left style="medium"/>
      <right style="thin">
        <color indexed="24"/>
      </right>
      <top style="medium"/>
      <bottom style="thin">
        <color indexed="2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4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medium"/>
      <right style="medium"/>
      <top style="medium"/>
      <bottom style="thin">
        <color indexed="24"/>
      </bottom>
    </border>
    <border>
      <left style="medium"/>
      <right>
        <color indexed="63"/>
      </right>
      <top style="medium"/>
      <bottom style="thin">
        <color indexed="24"/>
      </bottom>
    </border>
    <border>
      <left style="medium"/>
      <right>
        <color indexed="63"/>
      </right>
      <top style="thin">
        <color indexed="24"/>
      </top>
      <bottom style="thin">
        <color indexed="24"/>
      </bottom>
    </border>
    <border>
      <left style="medium"/>
      <right>
        <color indexed="63"/>
      </right>
      <top style="thin">
        <color indexed="24"/>
      </top>
      <bottom style="medium"/>
    </border>
    <border>
      <left style="medium"/>
      <right>
        <color indexed="63"/>
      </right>
      <top style="thin">
        <color indexed="24"/>
      </top>
      <bottom>
        <color indexed="63"/>
      </bottom>
    </border>
    <border>
      <left style="medium"/>
      <right style="medium"/>
      <top style="thin">
        <color indexed="24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4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medium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medium"/>
      <top style="thin">
        <color indexed="24"/>
      </top>
      <bottom style="thin">
        <color indexed="2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4"/>
      </left>
      <right style="thin">
        <color indexed="24"/>
      </right>
      <top style="medium"/>
      <bottom style="thin">
        <color indexed="24"/>
      </bottom>
    </border>
    <border>
      <left style="thin">
        <color indexed="24"/>
      </left>
      <right style="thin">
        <color indexed="24"/>
      </right>
      <top style="medium"/>
      <bottom style="medium"/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4"/>
      </left>
      <right>
        <color indexed="63"/>
      </right>
      <top style="medium"/>
      <bottom style="medium"/>
    </border>
    <border>
      <left>
        <color indexed="63"/>
      </left>
      <right style="thin">
        <color indexed="24"/>
      </right>
      <top style="medium"/>
      <bottom style="medium"/>
    </border>
    <border>
      <left style="thin">
        <color indexed="24"/>
      </left>
      <right style="medium"/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1" fillId="6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3" borderId="7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4" borderId="8" applyNumberFormat="0" applyFont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6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4" fontId="3" fillId="3" borderId="2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left" vertical="top" wrapText="1"/>
    </xf>
    <xf numFmtId="1" fontId="0" fillId="0" borderId="18" xfId="0" applyNumberFormat="1" applyFont="1" applyBorder="1" applyAlignment="1">
      <alignment horizontal="left" vertical="top" wrapText="1"/>
    </xf>
    <xf numFmtId="1" fontId="0" fillId="0" borderId="21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5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4" fontId="3" fillId="0" borderId="30" xfId="0" applyNumberFormat="1" applyFont="1" applyBorder="1" applyAlignment="1">
      <alignment horizontal="right" vertical="top"/>
    </xf>
    <xf numFmtId="1" fontId="0" fillId="16" borderId="10" xfId="0" applyNumberFormat="1" applyFont="1" applyFill="1" applyBorder="1" applyAlignment="1">
      <alignment horizontal="left" vertical="top" wrapText="1"/>
    </xf>
    <xf numFmtId="0" fontId="0" fillId="16" borderId="11" xfId="0" applyNumberFormat="1" applyFont="1" applyFill="1" applyBorder="1" applyAlignment="1">
      <alignment horizontal="right" vertical="top"/>
    </xf>
    <xf numFmtId="0" fontId="0" fillId="16" borderId="22" xfId="0" applyNumberFormat="1" applyFont="1" applyFill="1" applyBorder="1" applyAlignment="1">
      <alignment horizontal="right" vertical="top"/>
    </xf>
    <xf numFmtId="1" fontId="0" fillId="16" borderId="13" xfId="0" applyNumberFormat="1" applyFont="1" applyFill="1" applyBorder="1" applyAlignment="1">
      <alignment horizontal="left" vertical="top" wrapText="1"/>
    </xf>
    <xf numFmtId="0" fontId="0" fillId="16" borderId="14" xfId="0" applyNumberFormat="1" applyFont="1" applyFill="1" applyBorder="1" applyAlignment="1">
      <alignment horizontal="right" vertical="top"/>
    </xf>
    <xf numFmtId="0" fontId="0" fillId="16" borderId="23" xfId="0" applyNumberFormat="1" applyFont="1" applyFill="1" applyBorder="1" applyAlignment="1">
      <alignment horizontal="right" vertical="top"/>
    </xf>
    <xf numFmtId="1" fontId="0" fillId="16" borderId="15" xfId="0" applyNumberFormat="1" applyFont="1" applyFill="1" applyBorder="1" applyAlignment="1">
      <alignment horizontal="left" vertical="top" wrapText="1"/>
    </xf>
    <xf numFmtId="0" fontId="0" fillId="16" borderId="16" xfId="0" applyNumberFormat="1" applyFont="1" applyFill="1" applyBorder="1" applyAlignment="1">
      <alignment horizontal="right" vertical="top"/>
    </xf>
    <xf numFmtId="0" fontId="0" fillId="16" borderId="26" xfId="0" applyNumberFormat="1" applyFont="1" applyFill="1" applyBorder="1" applyAlignment="1">
      <alignment horizontal="right" vertical="top"/>
    </xf>
    <xf numFmtId="4" fontId="3" fillId="16" borderId="31" xfId="0" applyNumberFormat="1" applyFont="1" applyFill="1" applyBorder="1" applyAlignment="1">
      <alignment/>
    </xf>
    <xf numFmtId="4" fontId="3" fillId="16" borderId="32" xfId="0" applyNumberFormat="1" applyFont="1" applyFill="1" applyBorder="1" applyAlignment="1">
      <alignment/>
    </xf>
    <xf numFmtId="0" fontId="0" fillId="6" borderId="11" xfId="0" applyNumberFormat="1" applyFont="1" applyFill="1" applyBorder="1" applyAlignment="1">
      <alignment horizontal="right" vertical="top"/>
    </xf>
    <xf numFmtId="0" fontId="0" fillId="6" borderId="22" xfId="0" applyNumberFormat="1" applyFont="1" applyFill="1" applyBorder="1" applyAlignment="1">
      <alignment horizontal="right" vertical="top"/>
    </xf>
    <xf numFmtId="4" fontId="3" fillId="6" borderId="33" xfId="0" applyNumberFormat="1" applyFont="1" applyFill="1" applyBorder="1" applyAlignment="1">
      <alignment horizontal="right" vertical="top"/>
    </xf>
    <xf numFmtId="4" fontId="3" fillId="6" borderId="20" xfId="0" applyNumberFormat="1" applyFont="1" applyFill="1" applyBorder="1" applyAlignment="1">
      <alignment horizontal="right" vertical="top"/>
    </xf>
    <xf numFmtId="4" fontId="3" fillId="6" borderId="34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15" borderId="20" xfId="0" applyNumberFormat="1" applyFont="1" applyFill="1" applyBorder="1" applyAlignment="1">
      <alignment horizontal="right" vertical="top"/>
    </xf>
    <xf numFmtId="0" fontId="3" fillId="15" borderId="33" xfId="0" applyNumberFormat="1" applyFont="1" applyFill="1" applyBorder="1" applyAlignment="1">
      <alignment horizontal="right" vertical="top"/>
    </xf>
    <xf numFmtId="0" fontId="6" fillId="0" borderId="30" xfId="0" applyNumberFormat="1" applyFont="1" applyBorder="1" applyAlignment="1">
      <alignment horizontal="right" vertical="top" wrapText="1"/>
    </xf>
    <xf numFmtId="4" fontId="3" fillId="3" borderId="33" xfId="0" applyNumberFormat="1" applyFont="1" applyFill="1" applyBorder="1" applyAlignment="1">
      <alignment horizontal="right" vertical="top"/>
    </xf>
    <xf numFmtId="4" fontId="3" fillId="0" borderId="34" xfId="0" applyNumberFormat="1" applyFont="1" applyFill="1" applyBorder="1" applyAlignment="1">
      <alignment/>
    </xf>
    <xf numFmtId="0" fontId="2" fillId="4" borderId="35" xfId="0" applyNumberFormat="1" applyFont="1" applyFill="1" applyBorder="1" applyAlignment="1">
      <alignment horizontal="center" vertical="center" wrapText="1"/>
    </xf>
    <xf numFmtId="0" fontId="0" fillId="16" borderId="36" xfId="0" applyNumberFormat="1" applyFont="1" applyFill="1" applyBorder="1" applyAlignment="1">
      <alignment horizontal="right" vertical="top"/>
    </xf>
    <xf numFmtId="0" fontId="0" fillId="16" borderId="37" xfId="0" applyNumberFormat="1" applyFont="1" applyFill="1" applyBorder="1" applyAlignment="1">
      <alignment horizontal="right" vertical="top"/>
    </xf>
    <xf numFmtId="4" fontId="0" fillId="6" borderId="26" xfId="0" applyNumberFormat="1" applyFont="1" applyFill="1" applyBorder="1" applyAlignment="1">
      <alignment horizontal="right" vertical="top"/>
    </xf>
    <xf numFmtId="4" fontId="3" fillId="6" borderId="38" xfId="0" applyNumberFormat="1" applyFont="1" applyFill="1" applyBorder="1" applyAlignment="1">
      <alignment horizontal="right" vertical="top"/>
    </xf>
    <xf numFmtId="0" fontId="3" fillId="6" borderId="37" xfId="0" applyNumberFormat="1" applyFont="1" applyFill="1" applyBorder="1" applyAlignment="1">
      <alignment horizontal="right" vertical="top"/>
    </xf>
    <xf numFmtId="4" fontId="3" fillId="6" borderId="39" xfId="0" applyNumberFormat="1" applyFont="1" applyFill="1" applyBorder="1" applyAlignment="1">
      <alignment horizontal="right" vertical="top"/>
    </xf>
    <xf numFmtId="0" fontId="0" fillId="6" borderId="40" xfId="0" applyNumberFormat="1" applyFont="1" applyFill="1" applyBorder="1" applyAlignment="1">
      <alignment horizontal="right" vertical="top"/>
    </xf>
    <xf numFmtId="0" fontId="0" fillId="6" borderId="41" xfId="0" applyNumberFormat="1" applyFont="1" applyFill="1" applyBorder="1" applyAlignment="1">
      <alignment horizontal="right" vertical="top"/>
    </xf>
    <xf numFmtId="4" fontId="0" fillId="6" borderId="36" xfId="0" applyNumberFormat="1" applyFont="1" applyFill="1" applyBorder="1" applyAlignment="1">
      <alignment horizontal="right" vertical="top"/>
    </xf>
    <xf numFmtId="2" fontId="0" fillId="6" borderId="36" xfId="0" applyNumberFormat="1" applyFont="1" applyFill="1" applyBorder="1" applyAlignment="1">
      <alignment horizontal="right" vertical="top"/>
    </xf>
    <xf numFmtId="4" fontId="0" fillId="6" borderId="37" xfId="0" applyNumberFormat="1" applyFont="1" applyFill="1" applyBorder="1" applyAlignment="1">
      <alignment horizontal="right" vertical="top"/>
    </xf>
    <xf numFmtId="0" fontId="0" fillId="6" borderId="42" xfId="0" applyNumberFormat="1" applyFont="1" applyFill="1" applyBorder="1" applyAlignment="1">
      <alignment horizontal="right" vertical="top"/>
    </xf>
    <xf numFmtId="4" fontId="0" fillId="6" borderId="43" xfId="0" applyNumberFormat="1" applyFont="1" applyFill="1" applyBorder="1" applyAlignment="1">
      <alignment horizontal="right" vertical="top"/>
    </xf>
    <xf numFmtId="4" fontId="0" fillId="0" borderId="44" xfId="0" applyNumberFormat="1" applyFont="1" applyBorder="1" applyAlignment="1">
      <alignment horizontal="right" vertical="top"/>
    </xf>
    <xf numFmtId="4" fontId="0" fillId="0" borderId="40" xfId="0" applyNumberFormat="1" applyFont="1" applyBorder="1" applyAlignment="1">
      <alignment horizontal="right" vertical="top"/>
    </xf>
    <xf numFmtId="4" fontId="0" fillId="0" borderId="41" xfId="0" applyNumberFormat="1" applyFont="1" applyBorder="1" applyAlignment="1">
      <alignment horizontal="right" vertical="top"/>
    </xf>
    <xf numFmtId="0" fontId="0" fillId="0" borderId="38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right" vertical="top"/>
    </xf>
    <xf numFmtId="4" fontId="0" fillId="0" borderId="36" xfId="0" applyNumberFormat="1" applyFont="1" applyBorder="1" applyAlignment="1">
      <alignment horizontal="right" vertical="top"/>
    </xf>
    <xf numFmtId="4" fontId="0" fillId="0" borderId="37" xfId="0" applyNumberFormat="1" applyFont="1" applyBorder="1" applyAlignment="1">
      <alignment horizontal="right" vertical="top"/>
    </xf>
    <xf numFmtId="0" fontId="0" fillId="0" borderId="40" xfId="0" applyNumberFormat="1" applyFont="1" applyBorder="1" applyAlignment="1">
      <alignment horizontal="right" vertical="top"/>
    </xf>
    <xf numFmtId="0" fontId="0" fillId="0" borderId="41" xfId="0" applyNumberFormat="1" applyFont="1" applyBorder="1" applyAlignment="1">
      <alignment horizontal="right" vertical="top"/>
    </xf>
    <xf numFmtId="1" fontId="0" fillId="0" borderId="22" xfId="0" applyNumberFormat="1" applyFont="1" applyBorder="1" applyAlignment="1">
      <alignment horizontal="left" vertical="top" wrapText="1"/>
    </xf>
    <xf numFmtId="1" fontId="0" fillId="0" borderId="23" xfId="0" applyNumberFormat="1" applyFont="1" applyBorder="1" applyAlignment="1">
      <alignment horizontal="left" vertical="top" wrapText="1"/>
    </xf>
    <xf numFmtId="1" fontId="0" fillId="0" borderId="26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left" vertical="top" wrapText="1"/>
    </xf>
    <xf numFmtId="1" fontId="0" fillId="0" borderId="17" xfId="0" applyNumberFormat="1" applyFont="1" applyBorder="1" applyAlignment="1">
      <alignment horizontal="left" vertical="top" wrapText="1"/>
    </xf>
    <xf numFmtId="4" fontId="3" fillId="16" borderId="45" xfId="0" applyNumberFormat="1" applyFont="1" applyFill="1" applyBorder="1" applyAlignment="1">
      <alignment horizontal="right" vertical="top"/>
    </xf>
    <xf numFmtId="4" fontId="0" fillId="16" borderId="38" xfId="0" applyNumberFormat="1" applyFont="1" applyFill="1" applyBorder="1" applyAlignment="1">
      <alignment horizontal="right" vertical="top"/>
    </xf>
    <xf numFmtId="4" fontId="0" fillId="16" borderId="36" xfId="0" applyNumberFormat="1" applyFont="1" applyFill="1" applyBorder="1" applyAlignment="1">
      <alignment horizontal="right" vertical="top"/>
    </xf>
    <xf numFmtId="4" fontId="3" fillId="6" borderId="45" xfId="0" applyNumberFormat="1" applyFont="1" applyFill="1" applyBorder="1" applyAlignment="1">
      <alignment horizontal="right" vertical="top"/>
    </xf>
    <xf numFmtId="4" fontId="0" fillId="6" borderId="38" xfId="0" applyNumberFormat="1" applyFont="1" applyFill="1" applyBorder="1" applyAlignment="1">
      <alignment horizontal="right" vertical="top"/>
    </xf>
    <xf numFmtId="0" fontId="0" fillId="6" borderId="37" xfId="0" applyNumberFormat="1" applyFont="1" applyFill="1" applyBorder="1" applyAlignment="1">
      <alignment horizontal="right" vertical="top"/>
    </xf>
    <xf numFmtId="4" fontId="0" fillId="0" borderId="38" xfId="0" applyNumberFormat="1" applyFont="1" applyBorder="1" applyAlignment="1">
      <alignment horizontal="right" vertical="top"/>
    </xf>
    <xf numFmtId="4" fontId="4" fillId="4" borderId="46" xfId="0" applyNumberFormat="1" applyFont="1" applyFill="1" applyBorder="1" applyAlignment="1">
      <alignment horizontal="right" vertical="top"/>
    </xf>
    <xf numFmtId="4" fontId="4" fillId="4" borderId="47" xfId="0" applyNumberFormat="1" applyFont="1" applyFill="1" applyBorder="1" applyAlignment="1">
      <alignment horizontal="right" vertical="top"/>
    </xf>
    <xf numFmtId="4" fontId="3" fillId="15" borderId="33" xfId="0" applyNumberFormat="1" applyFont="1" applyFill="1" applyBorder="1" applyAlignment="1">
      <alignment horizontal="right" vertical="top"/>
    </xf>
    <xf numFmtId="4" fontId="0" fillId="16" borderId="36" xfId="0" applyNumberFormat="1" applyFont="1" applyFill="1" applyBorder="1" applyAlignment="1">
      <alignment horizontal="right" vertical="top"/>
    </xf>
    <xf numFmtId="4" fontId="0" fillId="16" borderId="37" xfId="0" applyNumberFormat="1" applyFont="1" applyFill="1" applyBorder="1" applyAlignment="1">
      <alignment horizontal="right" vertical="top"/>
    </xf>
    <xf numFmtId="4" fontId="0" fillId="16" borderId="22" xfId="0" applyNumberFormat="1" applyFont="1" applyFill="1" applyBorder="1" applyAlignment="1">
      <alignment horizontal="right" vertical="top"/>
    </xf>
    <xf numFmtId="4" fontId="0" fillId="16" borderId="23" xfId="0" applyNumberFormat="1" applyFont="1" applyFill="1" applyBorder="1" applyAlignment="1">
      <alignment horizontal="right" vertical="top"/>
    </xf>
    <xf numFmtId="4" fontId="0" fillId="16" borderId="28" xfId="0" applyNumberFormat="1" applyFont="1" applyFill="1" applyBorder="1" applyAlignment="1">
      <alignment horizontal="right" vertical="top"/>
    </xf>
    <xf numFmtId="0" fontId="0" fillId="16" borderId="39" xfId="0" applyNumberFormat="1" applyFont="1" applyFill="1" applyBorder="1" applyAlignment="1">
      <alignment horizontal="right" vertical="top"/>
    </xf>
    <xf numFmtId="0" fontId="0" fillId="16" borderId="40" xfId="0" applyNumberFormat="1" applyFont="1" applyFill="1" applyBorder="1" applyAlignment="1">
      <alignment horizontal="right" vertical="top"/>
    </xf>
    <xf numFmtId="0" fontId="0" fillId="16" borderId="41" xfId="0" applyNumberFormat="1" applyFont="1" applyFill="1" applyBorder="1" applyAlignment="1">
      <alignment horizontal="right" vertical="top"/>
    </xf>
    <xf numFmtId="0" fontId="0" fillId="16" borderId="38" xfId="0" applyNumberFormat="1" applyFont="1" applyFill="1" applyBorder="1" applyAlignment="1">
      <alignment horizontal="right" vertical="top"/>
    </xf>
    <xf numFmtId="4" fontId="3" fillId="16" borderId="48" xfId="0" applyNumberFormat="1" applyFont="1" applyFill="1" applyBorder="1" applyAlignment="1">
      <alignment horizontal="right" vertical="top"/>
    </xf>
    <xf numFmtId="4" fontId="3" fillId="16" borderId="46" xfId="0" applyNumberFormat="1" applyFont="1" applyFill="1" applyBorder="1" applyAlignment="1">
      <alignment horizontal="right" vertical="top"/>
    </xf>
    <xf numFmtId="4" fontId="0" fillId="16" borderId="40" xfId="0" applyNumberFormat="1" applyFont="1" applyFill="1" applyBorder="1" applyAlignment="1">
      <alignment horizontal="right" vertical="top"/>
    </xf>
    <xf numFmtId="1" fontId="0" fillId="0" borderId="23" xfId="0" applyNumberFormat="1" applyBorder="1" applyAlignment="1">
      <alignment horizontal="left" vertical="top" wrapText="1"/>
    </xf>
    <xf numFmtId="4" fontId="0" fillId="6" borderId="11" xfId="0" applyNumberFormat="1" applyFont="1" applyFill="1" applyBorder="1" applyAlignment="1">
      <alignment horizontal="right" vertical="top"/>
    </xf>
    <xf numFmtId="4" fontId="0" fillId="6" borderId="49" xfId="0" applyNumberFormat="1" applyFont="1" applyFill="1" applyBorder="1" applyAlignment="1">
      <alignment horizontal="right" vertical="top"/>
    </xf>
    <xf numFmtId="0" fontId="0" fillId="0" borderId="50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left" vertical="top" wrapText="1"/>
    </xf>
    <xf numFmtId="1" fontId="0" fillId="0" borderId="14" xfId="0" applyNumberFormat="1" applyBorder="1" applyAlignment="1">
      <alignment horizontal="left" vertical="top" wrapText="1"/>
    </xf>
    <xf numFmtId="1" fontId="0" fillId="0" borderId="19" xfId="0" applyNumberFormat="1" applyFont="1" applyBorder="1" applyAlignment="1">
      <alignment horizontal="left" vertical="top" wrapText="1"/>
    </xf>
    <xf numFmtId="1" fontId="0" fillId="0" borderId="51" xfId="0" applyNumberFormat="1" applyFont="1" applyBorder="1" applyAlignment="1">
      <alignment horizontal="left" vertical="top" wrapText="1"/>
    </xf>
    <xf numFmtId="4" fontId="0" fillId="6" borderId="52" xfId="0" applyNumberFormat="1" applyFont="1" applyFill="1" applyBorder="1" applyAlignment="1">
      <alignment horizontal="right" vertical="top"/>
    </xf>
    <xf numFmtId="0" fontId="0" fillId="0" borderId="53" xfId="0" applyNumberFormat="1" applyFont="1" applyBorder="1" applyAlignment="1">
      <alignment horizontal="right" vertical="top"/>
    </xf>
    <xf numFmtId="0" fontId="5" fillId="0" borderId="38" xfId="0" applyNumberFormat="1" applyFont="1" applyBorder="1" applyAlignment="1">
      <alignment horizontal="right" vertical="top" wrapText="1"/>
    </xf>
    <xf numFmtId="0" fontId="0" fillId="0" borderId="43" xfId="0" applyNumberFormat="1" applyFont="1" applyBorder="1" applyAlignment="1">
      <alignment horizontal="right" vertical="top"/>
    </xf>
    <xf numFmtId="0" fontId="0" fillId="0" borderId="52" xfId="0" applyNumberFormat="1" applyFont="1" applyBorder="1" applyAlignment="1">
      <alignment horizontal="right" vertical="top"/>
    </xf>
    <xf numFmtId="0" fontId="0" fillId="0" borderId="49" xfId="0" applyNumberFormat="1" applyFont="1" applyBorder="1" applyAlignment="1">
      <alignment horizontal="right" vertical="top"/>
    </xf>
    <xf numFmtId="4" fontId="3" fillId="6" borderId="54" xfId="0" applyNumberFormat="1" applyFont="1" applyFill="1" applyBorder="1" applyAlignment="1">
      <alignment/>
    </xf>
    <xf numFmtId="0" fontId="5" fillId="0" borderId="39" xfId="0" applyNumberFormat="1" applyFont="1" applyBorder="1" applyAlignment="1">
      <alignment horizontal="right" vertical="top" wrapText="1"/>
    </xf>
    <xf numFmtId="0" fontId="0" fillId="0" borderId="37" xfId="0" applyNumberFormat="1" applyFont="1" applyBorder="1" applyAlignment="1">
      <alignment horizontal="right" vertical="top"/>
    </xf>
    <xf numFmtId="4" fontId="0" fillId="6" borderId="38" xfId="0" applyNumberFormat="1" applyFill="1" applyBorder="1" applyAlignment="1">
      <alignment horizontal="right" vertical="top"/>
    </xf>
    <xf numFmtId="0" fontId="0" fillId="0" borderId="55" xfId="0" applyNumberFormat="1" applyFont="1" applyBorder="1" applyAlignment="1">
      <alignment horizontal="right" vertical="top"/>
    </xf>
    <xf numFmtId="0" fontId="0" fillId="0" borderId="51" xfId="0" applyNumberFormat="1" applyFont="1" applyBorder="1" applyAlignment="1">
      <alignment horizontal="right" vertical="top"/>
    </xf>
    <xf numFmtId="4" fontId="0" fillId="0" borderId="39" xfId="0" applyNumberFormat="1" applyFont="1" applyBorder="1" applyAlignment="1">
      <alignment horizontal="right" vertical="top"/>
    </xf>
    <xf numFmtId="0" fontId="2" fillId="4" borderId="56" xfId="0" applyNumberFormat="1" applyFont="1" applyFill="1" applyBorder="1" applyAlignment="1">
      <alignment horizontal="center" vertical="center" wrapText="1"/>
    </xf>
    <xf numFmtId="0" fontId="2" fillId="4" borderId="57" xfId="0" applyNumberFormat="1" applyFont="1" applyFill="1" applyBorder="1" applyAlignment="1">
      <alignment horizontal="center" vertical="center" wrapText="1"/>
    </xf>
    <xf numFmtId="0" fontId="0" fillId="16" borderId="58" xfId="0" applyFill="1" applyBorder="1" applyAlignment="1">
      <alignment wrapText="1"/>
    </xf>
    <xf numFmtId="0" fontId="0" fillId="16" borderId="59" xfId="0" applyFill="1" applyBorder="1" applyAlignment="1">
      <alignment wrapText="1"/>
    </xf>
    <xf numFmtId="0" fontId="0" fillId="0" borderId="60" xfId="0" applyNumberFormat="1" applyBorder="1" applyAlignment="1">
      <alignment horizontal="left" vertical="top" wrapText="1" indent="2"/>
    </xf>
    <xf numFmtId="0" fontId="0" fillId="0" borderId="0" xfId="0" applyNumberFormat="1" applyFont="1" applyBorder="1" applyAlignment="1">
      <alignment horizontal="left" vertical="top" wrapText="1" indent="2"/>
    </xf>
    <xf numFmtId="4" fontId="0" fillId="6" borderId="40" xfId="0" applyNumberFormat="1" applyFont="1" applyFill="1" applyBorder="1" applyAlignment="1">
      <alignment horizontal="right" vertical="top"/>
    </xf>
    <xf numFmtId="4" fontId="0" fillId="6" borderId="14" xfId="0" applyNumberFormat="1" applyFont="1" applyFill="1" applyBorder="1" applyAlignment="1">
      <alignment horizontal="right" vertical="top"/>
    </xf>
    <xf numFmtId="4" fontId="0" fillId="6" borderId="23" xfId="0" applyNumberFormat="1" applyFont="1" applyFill="1" applyBorder="1" applyAlignment="1">
      <alignment horizontal="right" vertical="top"/>
    </xf>
    <xf numFmtId="0" fontId="0" fillId="0" borderId="0" xfId="0" applyNumberFormat="1" applyBorder="1" applyAlignment="1">
      <alignment horizontal="left" vertical="top" wrapText="1" indent="2"/>
    </xf>
    <xf numFmtId="4" fontId="0" fillId="2" borderId="0" xfId="0" applyNumberFormat="1" applyFont="1" applyFill="1" applyBorder="1" applyAlignment="1">
      <alignment horizontal="right" vertical="top"/>
    </xf>
    <xf numFmtId="0" fontId="3" fillId="0" borderId="29" xfId="0" applyNumberFormat="1" applyFont="1" applyBorder="1" applyAlignment="1">
      <alignment horizontal="left" vertical="top" wrapText="1" indent="2"/>
    </xf>
    <xf numFmtId="0" fontId="3" fillId="0" borderId="61" xfId="0" applyNumberFormat="1" applyFont="1" applyBorder="1" applyAlignment="1">
      <alignment horizontal="left" vertical="top" wrapText="1" indent="2"/>
    </xf>
    <xf numFmtId="4" fontId="0" fillId="6" borderId="39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25" xfId="0" applyNumberFormat="1" applyBorder="1" applyAlignment="1">
      <alignment horizontal="left" vertical="top" wrapText="1" indent="2"/>
    </xf>
    <xf numFmtId="0" fontId="0" fillId="0" borderId="62" xfId="0" applyNumberFormat="1" applyFont="1" applyBorder="1" applyAlignment="1">
      <alignment horizontal="left" vertical="top" wrapText="1" indent="2"/>
    </xf>
    <xf numFmtId="4" fontId="0" fillId="0" borderId="63" xfId="0" applyNumberFormat="1" applyFont="1" applyBorder="1" applyAlignment="1">
      <alignment horizontal="right" vertical="top"/>
    </xf>
    <xf numFmtId="4" fontId="0" fillId="0" borderId="64" xfId="0" applyNumberFormat="1" applyFont="1" applyBorder="1" applyAlignment="1">
      <alignment horizontal="right" vertical="top"/>
    </xf>
    <xf numFmtId="4" fontId="0" fillId="0" borderId="65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4" borderId="66" xfId="0" applyNumberFormat="1" applyFont="1" applyFill="1" applyBorder="1" applyAlignment="1">
      <alignment horizontal="center" vertical="center" wrapText="1"/>
    </xf>
    <xf numFmtId="0" fontId="2" fillId="4" borderId="67" xfId="0" applyNumberFormat="1" applyFont="1" applyFill="1" applyBorder="1" applyAlignment="1">
      <alignment horizontal="center" vertical="center" wrapText="1"/>
    </xf>
    <xf numFmtId="0" fontId="2" fillId="4" borderId="68" xfId="0" applyNumberFormat="1" applyFont="1" applyFill="1" applyBorder="1" applyAlignment="1">
      <alignment horizontal="center" vertical="center" wrapText="1"/>
    </xf>
    <xf numFmtId="0" fontId="2" fillId="4" borderId="69" xfId="0" applyNumberFormat="1" applyFont="1" applyFill="1" applyBorder="1" applyAlignment="1">
      <alignment horizontal="center" vertical="center" wrapText="1"/>
    </xf>
    <xf numFmtId="0" fontId="0" fillId="16" borderId="70" xfId="0" applyFill="1" applyBorder="1" applyAlignment="1">
      <alignment wrapText="1"/>
    </xf>
    <xf numFmtId="0" fontId="0" fillId="16" borderId="71" xfId="0" applyFill="1" applyBorder="1" applyAlignment="1">
      <alignment wrapText="1"/>
    </xf>
    <xf numFmtId="4" fontId="0" fillId="16" borderId="63" xfId="0" applyNumberFormat="1" applyFont="1" applyFill="1" applyBorder="1" applyAlignment="1">
      <alignment horizontal="right" vertical="top"/>
    </xf>
    <xf numFmtId="4" fontId="0" fillId="16" borderId="64" xfId="0" applyNumberFormat="1" applyFont="1" applyFill="1" applyBorder="1" applyAlignment="1">
      <alignment horizontal="right" vertical="top"/>
    </xf>
    <xf numFmtId="4" fontId="0" fillId="16" borderId="65" xfId="0" applyNumberFormat="1" applyFont="1" applyFill="1" applyBorder="1" applyAlignment="1">
      <alignment horizontal="right" vertical="top"/>
    </xf>
    <xf numFmtId="0" fontId="3" fillId="16" borderId="24" xfId="0" applyNumberFormat="1" applyFont="1" applyFill="1" applyBorder="1" applyAlignment="1">
      <alignment horizontal="left" vertical="top" wrapText="1" indent="2"/>
    </xf>
    <xf numFmtId="0" fontId="3" fillId="16" borderId="64" xfId="0" applyNumberFormat="1" applyFont="1" applyFill="1" applyBorder="1" applyAlignment="1">
      <alignment horizontal="left" vertical="top" wrapText="1" indent="2"/>
    </xf>
    <xf numFmtId="0" fontId="8" fillId="17" borderId="56" xfId="0" applyNumberFormat="1" applyFont="1" applyFill="1" applyBorder="1" applyAlignment="1">
      <alignment horizontal="left" vertical="top" wrapText="1"/>
    </xf>
    <xf numFmtId="0" fontId="0" fillId="17" borderId="57" xfId="0" applyFill="1" applyBorder="1" applyAlignment="1">
      <alignment horizontal="left" vertical="top" wrapText="1"/>
    </xf>
    <xf numFmtId="0" fontId="0" fillId="17" borderId="72" xfId="0" applyFill="1" applyBorder="1" applyAlignment="1">
      <alignment horizontal="left" vertical="top" wrapText="1"/>
    </xf>
    <xf numFmtId="0" fontId="0" fillId="17" borderId="48" xfId="0" applyFill="1" applyBorder="1" applyAlignment="1">
      <alignment horizontal="left" vertical="top" wrapText="1"/>
    </xf>
    <xf numFmtId="0" fontId="0" fillId="17" borderId="51" xfId="0" applyFill="1" applyBorder="1" applyAlignment="1">
      <alignment horizontal="left" vertical="top" wrapText="1"/>
    </xf>
    <xf numFmtId="0" fontId="0" fillId="16" borderId="24" xfId="0" applyNumberFormat="1" applyFill="1" applyBorder="1" applyAlignment="1">
      <alignment horizontal="left" vertical="top" wrapText="1" indent="2"/>
    </xf>
    <xf numFmtId="0" fontId="0" fillId="16" borderId="64" xfId="0" applyNumberFormat="1" applyFont="1" applyFill="1" applyBorder="1" applyAlignment="1">
      <alignment horizontal="left" vertical="top" wrapText="1" indent="2"/>
    </xf>
    <xf numFmtId="0" fontId="3" fillId="16" borderId="30" xfId="0" applyNumberFormat="1" applyFont="1" applyFill="1" applyBorder="1" applyAlignment="1">
      <alignment horizontal="left" vertical="top" wrapText="1" indent="2"/>
    </xf>
    <xf numFmtId="0" fontId="3" fillId="16" borderId="73" xfId="0" applyNumberFormat="1" applyFont="1" applyFill="1" applyBorder="1" applyAlignment="1">
      <alignment horizontal="left" vertical="top" wrapText="1" indent="2"/>
    </xf>
    <xf numFmtId="1" fontId="3" fillId="16" borderId="33" xfId="0" applyNumberFormat="1" applyFont="1" applyFill="1" applyBorder="1" applyAlignment="1">
      <alignment horizontal="left" vertical="top" wrapText="1"/>
    </xf>
    <xf numFmtId="1" fontId="3" fillId="16" borderId="74" xfId="0" applyNumberFormat="1" applyFont="1" applyFill="1" applyBorder="1" applyAlignment="1">
      <alignment horizontal="left" vertical="top" wrapText="1"/>
    </xf>
    <xf numFmtId="1" fontId="3" fillId="16" borderId="20" xfId="0" applyNumberFormat="1" applyFont="1" applyFill="1" applyBorder="1" applyAlignment="1">
      <alignment horizontal="left" vertical="top" wrapText="1"/>
    </xf>
    <xf numFmtId="4" fontId="3" fillId="16" borderId="75" xfId="0" applyNumberFormat="1" applyFont="1" applyFill="1" applyBorder="1" applyAlignment="1">
      <alignment horizontal="right" vertical="top"/>
    </xf>
    <xf numFmtId="4" fontId="3" fillId="16" borderId="76" xfId="0" applyNumberFormat="1" applyFont="1" applyFill="1" applyBorder="1" applyAlignment="1">
      <alignment horizontal="right" vertical="top"/>
    </xf>
    <xf numFmtId="4" fontId="3" fillId="16" borderId="77" xfId="0" applyNumberFormat="1" applyFont="1" applyFill="1" applyBorder="1" applyAlignment="1">
      <alignment horizontal="right" vertical="top"/>
    </xf>
    <xf numFmtId="0" fontId="0" fillId="16" borderId="25" xfId="0" applyNumberFormat="1" applyFill="1" applyBorder="1" applyAlignment="1">
      <alignment horizontal="left" vertical="top" wrapText="1" indent="2"/>
    </xf>
    <xf numFmtId="0" fontId="0" fillId="16" borderId="62" xfId="0" applyNumberFormat="1" applyFont="1" applyFill="1" applyBorder="1" applyAlignment="1">
      <alignment horizontal="left" vertical="top" wrapText="1" indent="2"/>
    </xf>
    <xf numFmtId="4" fontId="0" fillId="16" borderId="78" xfId="0" applyNumberFormat="1" applyFont="1" applyFill="1" applyBorder="1" applyAlignment="1">
      <alignment horizontal="right" vertical="top"/>
    </xf>
    <xf numFmtId="4" fontId="0" fillId="16" borderId="62" xfId="0" applyNumberFormat="1" applyFont="1" applyFill="1" applyBorder="1" applyAlignment="1">
      <alignment horizontal="right" vertical="top"/>
    </xf>
    <xf numFmtId="4" fontId="0" fillId="16" borderId="17" xfId="0" applyNumberFormat="1" applyFont="1" applyFill="1" applyBorder="1" applyAlignment="1">
      <alignment horizontal="right" vertical="top"/>
    </xf>
    <xf numFmtId="1" fontId="3" fillId="6" borderId="33" xfId="0" applyNumberFormat="1" applyFont="1" applyFill="1" applyBorder="1" applyAlignment="1">
      <alignment horizontal="left" vertical="top" wrapText="1"/>
    </xf>
    <xf numFmtId="1" fontId="3" fillId="6" borderId="74" xfId="0" applyNumberFormat="1" applyFont="1" applyFill="1" applyBorder="1" applyAlignment="1">
      <alignment horizontal="left" vertical="top" wrapText="1"/>
    </xf>
    <xf numFmtId="1" fontId="3" fillId="6" borderId="20" xfId="0" applyNumberFormat="1" applyFont="1" applyFill="1" applyBorder="1" applyAlignment="1">
      <alignment horizontal="left" vertical="top" wrapText="1"/>
    </xf>
    <xf numFmtId="4" fontId="3" fillId="6" borderId="75" xfId="0" applyNumberFormat="1" applyFont="1" applyFill="1" applyBorder="1" applyAlignment="1">
      <alignment horizontal="right" vertical="top"/>
    </xf>
    <xf numFmtId="4" fontId="3" fillId="6" borderId="76" xfId="0" applyNumberFormat="1" applyFont="1" applyFill="1" applyBorder="1" applyAlignment="1">
      <alignment horizontal="right" vertical="top"/>
    </xf>
    <xf numFmtId="4" fontId="3" fillId="6" borderId="77" xfId="0" applyNumberFormat="1" applyFont="1" applyFill="1" applyBorder="1" applyAlignment="1">
      <alignment horizontal="right" vertical="top"/>
    </xf>
    <xf numFmtId="4" fontId="0" fillId="6" borderId="11" xfId="0" applyNumberFormat="1" applyFont="1" applyFill="1" applyBorder="1" applyAlignment="1">
      <alignment horizontal="right" vertical="top"/>
    </xf>
    <xf numFmtId="4" fontId="0" fillId="16" borderId="24" xfId="0" applyNumberFormat="1" applyFont="1" applyFill="1" applyBorder="1" applyAlignment="1">
      <alignment horizontal="right" vertical="top"/>
    </xf>
    <xf numFmtId="0" fontId="3" fillId="0" borderId="56" xfId="0" applyNumberFormat="1" applyFont="1" applyBorder="1" applyAlignment="1">
      <alignment horizontal="left" vertical="top" wrapText="1" indent="2"/>
    </xf>
    <xf numFmtId="0" fontId="3" fillId="0" borderId="57" xfId="0" applyNumberFormat="1" applyFont="1" applyBorder="1" applyAlignment="1">
      <alignment horizontal="left" vertical="top" wrapText="1" indent="2"/>
    </xf>
    <xf numFmtId="0" fontId="0" fillId="0" borderId="48" xfId="0" applyNumberFormat="1" applyBorder="1" applyAlignment="1">
      <alignment horizontal="left" vertical="top" wrapText="1" indent="2"/>
    </xf>
    <xf numFmtId="0" fontId="0" fillId="0" borderId="51" xfId="0" applyNumberFormat="1" applyFont="1" applyBorder="1" applyAlignment="1">
      <alignment horizontal="left" vertical="top" wrapText="1" indent="2"/>
    </xf>
    <xf numFmtId="4" fontId="0" fillId="6" borderId="48" xfId="0" applyNumberFormat="1" applyFont="1" applyFill="1" applyBorder="1" applyAlignment="1">
      <alignment horizontal="right" vertical="top"/>
    </xf>
    <xf numFmtId="4" fontId="0" fillId="6" borderId="51" xfId="0" applyNumberFormat="1" applyFont="1" applyFill="1" applyBorder="1" applyAlignment="1">
      <alignment horizontal="right" vertical="top"/>
    </xf>
    <xf numFmtId="4" fontId="0" fillId="6" borderId="53" xfId="0" applyNumberFormat="1" applyFont="1" applyFill="1" applyBorder="1" applyAlignment="1">
      <alignment horizontal="right" vertical="top"/>
    </xf>
    <xf numFmtId="4" fontId="0" fillId="6" borderId="42" xfId="0" applyNumberFormat="1" applyFont="1" applyFill="1" applyBorder="1" applyAlignment="1">
      <alignment horizontal="right" vertical="top"/>
    </xf>
    <xf numFmtId="4" fontId="0" fillId="6" borderId="19" xfId="0" applyNumberFormat="1" applyFont="1" applyFill="1" applyBorder="1" applyAlignment="1">
      <alignment horizontal="right" vertical="top"/>
    </xf>
    <xf numFmtId="4" fontId="0" fillId="6" borderId="28" xfId="0" applyNumberFormat="1" applyFont="1" applyFill="1" applyBorder="1" applyAlignment="1">
      <alignment horizontal="right" vertical="top"/>
    </xf>
    <xf numFmtId="0" fontId="0" fillId="0" borderId="27" xfId="0" applyNumberFormat="1" applyBorder="1" applyAlignment="1">
      <alignment horizontal="left" vertical="top" wrapText="1" indent="2"/>
    </xf>
    <xf numFmtId="0" fontId="0" fillId="0" borderId="79" xfId="0" applyNumberFormat="1" applyFont="1" applyBorder="1" applyAlignment="1">
      <alignment horizontal="left" vertical="top" wrapText="1" indent="2"/>
    </xf>
    <xf numFmtId="4" fontId="0" fillId="6" borderId="78" xfId="0" applyNumberFormat="1" applyFont="1" applyFill="1" applyBorder="1" applyAlignment="1">
      <alignment horizontal="right" vertical="top"/>
    </xf>
    <xf numFmtId="4" fontId="0" fillId="6" borderId="62" xfId="0" applyNumberFormat="1" applyFont="1" applyFill="1" applyBorder="1" applyAlignment="1">
      <alignment horizontal="right" vertical="top"/>
    </xf>
    <xf numFmtId="4" fontId="0" fillId="6" borderId="17" xfId="0" applyNumberFormat="1" applyFont="1" applyFill="1" applyBorder="1" applyAlignment="1">
      <alignment horizontal="right" vertical="top"/>
    </xf>
    <xf numFmtId="4" fontId="0" fillId="6" borderId="41" xfId="0" applyNumberFormat="1" applyFont="1" applyFill="1" applyBorder="1" applyAlignment="1">
      <alignment horizontal="right" vertical="top"/>
    </xf>
    <xf numFmtId="4" fontId="0" fillId="6" borderId="16" xfId="0" applyNumberFormat="1" applyFont="1" applyFill="1" applyBorder="1" applyAlignment="1">
      <alignment horizontal="right" vertical="top"/>
    </xf>
    <xf numFmtId="4" fontId="0" fillId="6" borderId="26" xfId="0" applyNumberFormat="1" applyFont="1" applyFill="1" applyBorder="1" applyAlignment="1">
      <alignment horizontal="right" vertical="top"/>
    </xf>
    <xf numFmtId="0" fontId="3" fillId="0" borderId="30" xfId="0" applyNumberFormat="1" applyFont="1" applyBorder="1" applyAlignment="1">
      <alignment horizontal="left" vertical="top" wrapText="1" indent="2"/>
    </xf>
    <xf numFmtId="0" fontId="3" fillId="0" borderId="73" xfId="0" applyNumberFormat="1" applyFont="1" applyBorder="1" applyAlignment="1">
      <alignment horizontal="left" vertical="top" wrapText="1" indent="2"/>
    </xf>
    <xf numFmtId="0" fontId="0" fillId="0" borderId="24" xfId="0" applyNumberFormat="1" applyBorder="1" applyAlignment="1">
      <alignment horizontal="left" vertical="top" wrapText="1" indent="2"/>
    </xf>
    <xf numFmtId="0" fontId="0" fillId="0" borderId="64" xfId="0" applyNumberFormat="1" applyFont="1" applyBorder="1" applyAlignment="1">
      <alignment horizontal="left" vertical="top" wrapText="1" indent="2"/>
    </xf>
    <xf numFmtId="0" fontId="0" fillId="0" borderId="29" xfId="0" applyNumberFormat="1" applyBorder="1" applyAlignment="1">
      <alignment horizontal="left" vertical="top" wrapText="1" indent="2"/>
    </xf>
    <xf numFmtId="0" fontId="0" fillId="0" borderId="61" xfId="0" applyNumberFormat="1" applyFont="1" applyBorder="1" applyAlignment="1">
      <alignment horizontal="left" vertical="top" wrapText="1" indent="2"/>
    </xf>
    <xf numFmtId="0" fontId="0" fillId="0" borderId="40" xfId="0" applyNumberFormat="1" applyBorder="1" applyAlignment="1">
      <alignment horizontal="left" vertical="top" wrapText="1" indent="2"/>
    </xf>
    <xf numFmtId="0" fontId="0" fillId="0" borderId="14" xfId="0" applyNumberFormat="1" applyBorder="1" applyAlignment="1">
      <alignment horizontal="left" vertical="top" wrapText="1" indent="2"/>
    </xf>
    <xf numFmtId="0" fontId="0" fillId="0" borderId="63" xfId="0" applyNumberFormat="1" applyBorder="1" applyAlignment="1">
      <alignment horizontal="left" vertical="top" wrapText="1" indent="2"/>
    </xf>
    <xf numFmtId="1" fontId="3" fillId="3" borderId="80" xfId="0" applyNumberFormat="1" applyFont="1" applyFill="1" applyBorder="1" applyAlignment="1">
      <alignment horizontal="left" vertical="top" wrapText="1"/>
    </xf>
    <xf numFmtId="1" fontId="3" fillId="3" borderId="81" xfId="0" applyNumberFormat="1" applyFont="1" applyFill="1" applyBorder="1" applyAlignment="1">
      <alignment horizontal="left" vertical="top" wrapText="1"/>
    </xf>
    <xf numFmtId="0" fontId="4" fillId="4" borderId="33" xfId="0" applyNumberFormat="1" applyFont="1" applyFill="1" applyBorder="1" applyAlignment="1">
      <alignment horizontal="left" vertical="top"/>
    </xf>
    <xf numFmtId="0" fontId="4" fillId="4" borderId="74" xfId="0" applyNumberFormat="1" applyFont="1" applyFill="1" applyBorder="1" applyAlignment="1">
      <alignment horizontal="left" vertical="top"/>
    </xf>
    <xf numFmtId="0" fontId="4" fillId="4" borderId="82" xfId="0" applyNumberFormat="1" applyFont="1" applyFill="1" applyBorder="1" applyAlignment="1">
      <alignment horizontal="left" vertical="top"/>
    </xf>
    <xf numFmtId="4" fontId="4" fillId="4" borderId="83" xfId="0" applyNumberFormat="1" applyFont="1" applyFill="1" applyBorder="1" applyAlignment="1">
      <alignment horizontal="right" vertical="top"/>
    </xf>
    <xf numFmtId="4" fontId="4" fillId="4" borderId="74" xfId="0" applyNumberFormat="1" applyFont="1" applyFill="1" applyBorder="1" applyAlignment="1">
      <alignment horizontal="right" vertical="top"/>
    </xf>
    <xf numFmtId="4" fontId="4" fillId="4" borderId="20" xfId="0" applyNumberFormat="1" applyFont="1" applyFill="1" applyBorder="1" applyAlignment="1">
      <alignment horizontal="right" vertical="top"/>
    </xf>
    <xf numFmtId="0" fontId="3" fillId="0" borderId="24" xfId="0" applyNumberFormat="1" applyFont="1" applyBorder="1" applyAlignment="1">
      <alignment horizontal="left" vertical="top" wrapText="1" indent="2"/>
    </xf>
    <xf numFmtId="0" fontId="3" fillId="0" borderId="64" xfId="0" applyNumberFormat="1" applyFont="1" applyBorder="1" applyAlignment="1">
      <alignment horizontal="left" vertical="top" wrapText="1" indent="2"/>
    </xf>
    <xf numFmtId="4" fontId="0" fillId="0" borderId="61" xfId="0" applyNumberFormat="1" applyFont="1" applyBorder="1" applyAlignment="1">
      <alignment horizontal="right" vertical="top"/>
    </xf>
    <xf numFmtId="4" fontId="0" fillId="0" borderId="84" xfId="0" applyNumberFormat="1" applyFont="1" applyBorder="1" applyAlignment="1">
      <alignment horizontal="right" vertical="top"/>
    </xf>
    <xf numFmtId="1" fontId="3" fillId="15" borderId="80" xfId="0" applyNumberFormat="1" applyFont="1" applyFill="1" applyBorder="1" applyAlignment="1">
      <alignment horizontal="left" vertical="top" wrapText="1"/>
    </xf>
    <xf numFmtId="1" fontId="3" fillId="15" borderId="81" xfId="0" applyNumberFormat="1" applyFont="1" applyFill="1" applyBorder="1" applyAlignment="1">
      <alignment horizontal="left" vertical="top" wrapText="1"/>
    </xf>
    <xf numFmtId="4" fontId="3" fillId="15" borderId="74" xfId="0" applyNumberFormat="1" applyFont="1" applyFill="1" applyBorder="1" applyAlignment="1">
      <alignment horizontal="right" vertical="top"/>
    </xf>
    <xf numFmtId="4" fontId="3" fillId="15" borderId="20" xfId="0" applyNumberFormat="1" applyFont="1" applyFill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4" fontId="3" fillId="3" borderId="74" xfId="0" applyNumberFormat="1" applyFont="1" applyFill="1" applyBorder="1" applyAlignment="1">
      <alignment horizontal="right" vertical="top"/>
    </xf>
    <xf numFmtId="4" fontId="3" fillId="3" borderId="20" xfId="0" applyNumberFormat="1" applyFont="1" applyFill="1" applyBorder="1" applyAlignment="1">
      <alignment horizontal="right" vertical="top"/>
    </xf>
    <xf numFmtId="4" fontId="0" fillId="0" borderId="85" xfId="0" applyNumberFormat="1" applyFont="1" applyBorder="1" applyAlignment="1">
      <alignment horizontal="right" vertical="top"/>
    </xf>
    <xf numFmtId="4" fontId="0" fillId="6" borderId="60" xfId="0" applyNumberFormat="1" applyFont="1" applyFill="1" applyBorder="1" applyAlignment="1">
      <alignment horizontal="right" vertical="top"/>
    </xf>
    <xf numFmtId="4" fontId="0" fillId="6" borderId="0" xfId="0" applyNumberFormat="1" applyFont="1" applyFill="1" applyBorder="1" applyAlignment="1">
      <alignment horizontal="right" vertical="top"/>
    </xf>
    <xf numFmtId="4" fontId="0" fillId="6" borderId="86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7"/>
  <sheetViews>
    <sheetView tabSelected="1" zoomScalePageLayoutView="0" workbookViewId="0" topLeftCell="A1">
      <selection activeCell="A1" sqref="A1:L1"/>
    </sheetView>
  </sheetViews>
  <sheetFormatPr defaultColWidth="10.66015625" defaultRowHeight="11.25" outlineLevelRow="1"/>
  <cols>
    <col min="1" max="1" width="9.33203125" style="1" customWidth="1"/>
    <col min="2" max="2" width="12" style="1" customWidth="1"/>
    <col min="3" max="3" width="9.5" style="1" customWidth="1"/>
    <col min="4" max="4" width="7.66015625" style="1" customWidth="1"/>
    <col min="5" max="5" width="15.5" style="1" customWidth="1"/>
    <col min="6" max="6" width="11.33203125" style="1" customWidth="1"/>
    <col min="7" max="7" width="4" style="1" customWidth="1"/>
    <col min="8" max="8" width="2.83203125" style="1" hidden="1" customWidth="1"/>
    <col min="9" max="9" width="15.83203125" style="1" customWidth="1"/>
    <col min="10" max="10" width="14.5" style="1" customWidth="1"/>
    <col min="11" max="11" width="10.66015625" style="0" customWidth="1"/>
    <col min="12" max="12" width="13.5" style="0" customWidth="1"/>
  </cols>
  <sheetData>
    <row r="1" spans="1:12" ht="15.75" customHeight="1">
      <c r="A1" s="144" t="s">
        <v>50</v>
      </c>
      <c r="B1" s="144"/>
      <c r="C1" s="144"/>
      <c r="D1" s="144"/>
      <c r="E1" s="144"/>
      <c r="F1" s="144"/>
      <c r="G1" s="144"/>
      <c r="H1" s="144"/>
      <c r="I1" s="145"/>
      <c r="J1" s="145"/>
      <c r="K1" s="145"/>
      <c r="L1" s="145"/>
    </row>
    <row r="2" s="1" customFormat="1" ht="1.5" customHeight="1"/>
    <row r="3" s="1" customFormat="1" ht="9.75" customHeight="1"/>
    <row r="4" spans="1:10" ht="15.75" outlineLevel="1">
      <c r="A4" s="2"/>
      <c r="B4" s="2" t="s">
        <v>30</v>
      </c>
      <c r="C4" s="2"/>
      <c r="D4" s="2"/>
      <c r="E4" s="2"/>
      <c r="F4" s="2"/>
      <c r="G4" s="2"/>
      <c r="H4" s="2"/>
      <c r="I4"/>
      <c r="J4"/>
    </row>
    <row r="5" s="1" customFormat="1" ht="9.75" customHeight="1" thickBot="1"/>
    <row r="6" spans="1:12" ht="12.75" customHeight="1" thickBot="1">
      <c r="A6" s="157" t="s">
        <v>53</v>
      </c>
      <c r="B6" s="158"/>
      <c r="C6" s="158"/>
      <c r="D6" s="159"/>
      <c r="E6" s="124" t="s">
        <v>39</v>
      </c>
      <c r="F6" s="125"/>
      <c r="G6" s="125"/>
      <c r="H6" s="125"/>
      <c r="I6" s="146" t="s">
        <v>0</v>
      </c>
      <c r="J6" s="146" t="s">
        <v>1</v>
      </c>
      <c r="K6" s="150" t="s">
        <v>48</v>
      </c>
      <c r="L6" s="127" t="s">
        <v>52</v>
      </c>
    </row>
    <row r="7" spans="1:12" ht="70.5" customHeight="1" thickBot="1">
      <c r="A7" s="160"/>
      <c r="B7" s="161"/>
      <c r="C7" s="161"/>
      <c r="D7" s="161"/>
      <c r="E7" s="51" t="s">
        <v>40</v>
      </c>
      <c r="F7" s="148" t="s">
        <v>41</v>
      </c>
      <c r="G7" s="148"/>
      <c r="H7" s="149"/>
      <c r="I7" s="147"/>
      <c r="J7" s="147"/>
      <c r="K7" s="151"/>
      <c r="L7" s="126"/>
    </row>
    <row r="8" spans="1:12" ht="13.5" customHeight="1" thickBot="1">
      <c r="A8" s="166" t="s">
        <v>42</v>
      </c>
      <c r="B8" s="167"/>
      <c r="C8" s="167"/>
      <c r="D8" s="168"/>
      <c r="E8" s="79">
        <f>SUM(E9:E11)</f>
        <v>3250000</v>
      </c>
      <c r="F8" s="169">
        <f>SUM(F12:H18)</f>
        <v>3345769.86</v>
      </c>
      <c r="G8" s="170"/>
      <c r="H8" s="171"/>
      <c r="I8" s="98">
        <f>SUM(I19:I21)</f>
        <v>1084315.63</v>
      </c>
      <c r="J8" s="99">
        <f>SUM(J22:J27)</f>
        <v>744803.74</v>
      </c>
      <c r="K8" s="37">
        <v>95769.86</v>
      </c>
      <c r="L8" s="38">
        <f>SUM(K8+I8+-J8)</f>
        <v>435281.75</v>
      </c>
    </row>
    <row r="9" spans="1:10" ht="15" customHeight="1" outlineLevel="1">
      <c r="A9" s="164" t="s">
        <v>10</v>
      </c>
      <c r="B9" s="165"/>
      <c r="C9" s="165"/>
      <c r="D9" s="28">
        <v>131</v>
      </c>
      <c r="E9" s="80">
        <v>3200000</v>
      </c>
      <c r="F9" s="29"/>
      <c r="G9" s="29"/>
      <c r="H9" s="30"/>
      <c r="I9" s="94"/>
      <c r="J9" s="97"/>
    </row>
    <row r="10" spans="1:10" ht="11.25" customHeight="1" outlineLevel="1">
      <c r="A10" s="155" t="s">
        <v>44</v>
      </c>
      <c r="B10" s="156"/>
      <c r="C10" s="156"/>
      <c r="D10" s="31">
        <v>140</v>
      </c>
      <c r="E10" s="81"/>
      <c r="F10" s="32"/>
      <c r="G10" s="32"/>
      <c r="H10" s="33"/>
      <c r="I10" s="95"/>
      <c r="J10" s="52"/>
    </row>
    <row r="11" spans="1:10" ht="24" customHeight="1" outlineLevel="1">
      <c r="A11" s="155" t="s">
        <v>11</v>
      </c>
      <c r="B11" s="156"/>
      <c r="C11" s="156"/>
      <c r="D11" s="31">
        <v>155</v>
      </c>
      <c r="E11" s="81">
        <v>50000</v>
      </c>
      <c r="F11" s="32"/>
      <c r="G11" s="32"/>
      <c r="H11" s="33"/>
      <c r="I11" s="100"/>
      <c r="J11" s="52"/>
    </row>
    <row r="12" spans="1:10" ht="11.25" customHeight="1" outlineLevel="1">
      <c r="A12" s="162" t="s">
        <v>4</v>
      </c>
      <c r="B12" s="163"/>
      <c r="C12" s="163"/>
      <c r="D12" s="31">
        <v>222</v>
      </c>
      <c r="E12" s="52"/>
      <c r="F12" s="152"/>
      <c r="G12" s="153"/>
      <c r="H12" s="154"/>
      <c r="I12" s="95"/>
      <c r="J12" s="52"/>
    </row>
    <row r="13" spans="1:10" ht="11.25" customHeight="1" outlineLevel="1">
      <c r="A13" s="162" t="s">
        <v>5</v>
      </c>
      <c r="B13" s="163"/>
      <c r="C13" s="163"/>
      <c r="D13" s="31">
        <v>225</v>
      </c>
      <c r="E13" s="52"/>
      <c r="F13" s="152">
        <v>10000</v>
      </c>
      <c r="G13" s="153"/>
      <c r="H13" s="154"/>
      <c r="I13" s="95"/>
      <c r="J13" s="52"/>
    </row>
    <row r="14" spans="1:10" ht="11.25" customHeight="1" outlineLevel="1">
      <c r="A14" s="162" t="s">
        <v>6</v>
      </c>
      <c r="B14" s="163"/>
      <c r="C14" s="163"/>
      <c r="D14" s="31">
        <v>226</v>
      </c>
      <c r="E14" s="52"/>
      <c r="F14" s="152">
        <v>10000</v>
      </c>
      <c r="G14" s="153"/>
      <c r="H14" s="154"/>
      <c r="I14" s="95"/>
      <c r="J14" s="52"/>
    </row>
    <row r="15" spans="1:10" ht="11.25" customHeight="1" outlineLevel="1">
      <c r="A15" s="162" t="s">
        <v>7</v>
      </c>
      <c r="B15" s="163"/>
      <c r="C15" s="163"/>
      <c r="D15" s="31">
        <v>290</v>
      </c>
      <c r="E15" s="52"/>
      <c r="F15" s="152"/>
      <c r="G15" s="153"/>
      <c r="H15" s="154"/>
      <c r="I15" s="95"/>
      <c r="J15" s="52"/>
    </row>
    <row r="16" spans="1:10" ht="11.25" customHeight="1" outlineLevel="1">
      <c r="A16" s="162" t="s">
        <v>8</v>
      </c>
      <c r="B16" s="163"/>
      <c r="C16" s="163"/>
      <c r="D16" s="31">
        <v>310</v>
      </c>
      <c r="E16" s="52"/>
      <c r="F16" s="152"/>
      <c r="G16" s="153"/>
      <c r="H16" s="154"/>
      <c r="I16" s="95"/>
      <c r="J16" s="52"/>
    </row>
    <row r="17" spans="1:10" ht="11.25" customHeight="1" outlineLevel="1">
      <c r="A17" s="162" t="s">
        <v>45</v>
      </c>
      <c r="B17" s="163"/>
      <c r="C17" s="163"/>
      <c r="D17" s="31">
        <v>342</v>
      </c>
      <c r="E17" s="52"/>
      <c r="F17" s="152">
        <v>3295769.86</v>
      </c>
      <c r="G17" s="153"/>
      <c r="H17" s="154"/>
      <c r="I17" s="95"/>
      <c r="J17" s="52"/>
    </row>
    <row r="18" spans="1:10" ht="11.25" customHeight="1" outlineLevel="1" thickBot="1">
      <c r="A18" s="172" t="s">
        <v>9</v>
      </c>
      <c r="B18" s="173"/>
      <c r="C18" s="173"/>
      <c r="D18" s="34">
        <v>346</v>
      </c>
      <c r="E18" s="53"/>
      <c r="F18" s="174">
        <v>30000</v>
      </c>
      <c r="G18" s="175"/>
      <c r="H18" s="176"/>
      <c r="I18" s="96"/>
      <c r="J18" s="53"/>
    </row>
    <row r="19" spans="1:10" ht="23.25" customHeight="1" outlineLevel="1">
      <c r="A19" s="164" t="s">
        <v>12</v>
      </c>
      <c r="B19" s="165"/>
      <c r="C19" s="165"/>
      <c r="D19" s="28">
        <v>131</v>
      </c>
      <c r="E19" s="94"/>
      <c r="F19" s="94"/>
      <c r="G19" s="29"/>
      <c r="H19" s="30"/>
      <c r="I19" s="97">
        <f>1084315.63</f>
        <v>1084315.63</v>
      </c>
      <c r="J19" s="91"/>
    </row>
    <row r="20" spans="1:10" ht="12" customHeight="1" outlineLevel="1">
      <c r="A20" s="155" t="s">
        <v>7</v>
      </c>
      <c r="B20" s="156"/>
      <c r="C20" s="156"/>
      <c r="D20" s="31">
        <v>140</v>
      </c>
      <c r="E20" s="95"/>
      <c r="F20" s="95"/>
      <c r="G20" s="32"/>
      <c r="H20" s="33"/>
      <c r="I20" s="89"/>
      <c r="J20" s="92"/>
    </row>
    <row r="21" spans="1:10" ht="21.75" customHeight="1" outlineLevel="1">
      <c r="A21" s="155" t="s">
        <v>3</v>
      </c>
      <c r="B21" s="156"/>
      <c r="C21" s="156"/>
      <c r="D21" s="31">
        <v>180</v>
      </c>
      <c r="E21" s="95"/>
      <c r="F21" s="95"/>
      <c r="G21" s="32"/>
      <c r="H21" s="33"/>
      <c r="I21" s="81">
        <v>0</v>
      </c>
      <c r="J21" s="92"/>
    </row>
    <row r="22" spans="1:10" ht="11.25" customHeight="1" outlineLevel="1">
      <c r="A22" s="162" t="s">
        <v>5</v>
      </c>
      <c r="B22" s="163"/>
      <c r="C22" s="163"/>
      <c r="D22" s="31">
        <v>225</v>
      </c>
      <c r="E22" s="95"/>
      <c r="F22" s="95"/>
      <c r="G22" s="32"/>
      <c r="H22" s="33"/>
      <c r="I22" s="81"/>
      <c r="J22" s="92">
        <v>0</v>
      </c>
    </row>
    <row r="23" spans="1:10" ht="11.25" customHeight="1" outlineLevel="1">
      <c r="A23" s="162" t="s">
        <v>6</v>
      </c>
      <c r="B23" s="163"/>
      <c r="C23" s="163"/>
      <c r="D23" s="31">
        <v>226</v>
      </c>
      <c r="E23" s="95"/>
      <c r="F23" s="95"/>
      <c r="G23" s="32"/>
      <c r="H23" s="33"/>
      <c r="I23" s="81"/>
      <c r="J23" s="92">
        <v>0</v>
      </c>
    </row>
    <row r="24" spans="1:10" ht="11.25" customHeight="1" outlineLevel="1">
      <c r="A24" s="162" t="s">
        <v>7</v>
      </c>
      <c r="B24" s="163"/>
      <c r="C24" s="163"/>
      <c r="D24" s="31">
        <v>290</v>
      </c>
      <c r="E24" s="95"/>
      <c r="F24" s="95"/>
      <c r="G24" s="32"/>
      <c r="H24" s="33"/>
      <c r="I24" s="81"/>
      <c r="J24" s="92"/>
    </row>
    <row r="25" spans="1:10" ht="11.25" customHeight="1" outlineLevel="1">
      <c r="A25" s="162" t="s">
        <v>8</v>
      </c>
      <c r="B25" s="163"/>
      <c r="C25" s="163"/>
      <c r="D25" s="31">
        <v>310</v>
      </c>
      <c r="E25" s="95"/>
      <c r="F25" s="95"/>
      <c r="G25" s="32"/>
      <c r="H25" s="33"/>
      <c r="I25" s="81"/>
      <c r="J25" s="92"/>
    </row>
    <row r="26" spans="1:10" ht="11.25" customHeight="1" outlineLevel="1">
      <c r="A26" s="162" t="s">
        <v>45</v>
      </c>
      <c r="B26" s="163"/>
      <c r="C26" s="163"/>
      <c r="D26" s="31">
        <v>342</v>
      </c>
      <c r="E26" s="95"/>
      <c r="F26" s="184"/>
      <c r="G26" s="153"/>
      <c r="H26" s="154"/>
      <c r="I26" s="95"/>
      <c r="J26" s="81">
        <v>744803.74</v>
      </c>
    </row>
    <row r="27" spans="1:10" ht="11.25" customHeight="1" outlineLevel="1" thickBot="1">
      <c r="A27" s="172" t="s">
        <v>9</v>
      </c>
      <c r="B27" s="173"/>
      <c r="C27" s="173"/>
      <c r="D27" s="34">
        <v>346</v>
      </c>
      <c r="E27" s="96"/>
      <c r="F27" s="96"/>
      <c r="G27" s="35"/>
      <c r="H27" s="36"/>
      <c r="I27" s="90"/>
      <c r="J27" s="93">
        <v>0</v>
      </c>
    </row>
    <row r="28" spans="1:10" ht="11.25" customHeight="1" thickBot="1">
      <c r="A28" s="177" t="s">
        <v>20</v>
      </c>
      <c r="B28" s="178"/>
      <c r="C28" s="178"/>
      <c r="D28" s="179"/>
      <c r="E28" s="82">
        <f>SUM(E29+E42+E44+E51)</f>
        <v>45616767.8</v>
      </c>
      <c r="F28" s="180">
        <f>SUM(F29+F44+F52)</f>
        <v>45616767.8</v>
      </c>
      <c r="G28" s="181"/>
      <c r="H28" s="182"/>
      <c r="I28" s="41">
        <f>SUM(I42+I51+I53+I65)</f>
        <v>10377380</v>
      </c>
      <c r="J28" s="42">
        <f>J52+J53+J65</f>
        <v>9570050.219999999</v>
      </c>
    </row>
    <row r="29" spans="1:12" ht="24" customHeight="1" outlineLevel="1">
      <c r="A29" s="185" t="s">
        <v>26</v>
      </c>
      <c r="B29" s="186"/>
      <c r="C29" s="186"/>
      <c r="D29" s="106">
        <v>131</v>
      </c>
      <c r="E29" s="83">
        <f>8745326.8</f>
        <v>8745326.8</v>
      </c>
      <c r="F29" s="183">
        <f>SUM(F30:H41)</f>
        <v>8745326.8</v>
      </c>
      <c r="G29" s="183"/>
      <c r="H29" s="102"/>
      <c r="I29" s="113"/>
      <c r="J29" s="68"/>
      <c r="K29" s="150" t="s">
        <v>48</v>
      </c>
      <c r="L29" s="127" t="s">
        <v>52</v>
      </c>
    </row>
    <row r="30" spans="1:12" ht="11.25" customHeight="1" outlineLevel="1">
      <c r="A30" s="128" t="s">
        <v>13</v>
      </c>
      <c r="B30" s="129"/>
      <c r="C30" s="129"/>
      <c r="D30" s="107">
        <v>211</v>
      </c>
      <c r="E30" s="60"/>
      <c r="F30" s="130">
        <v>2361300</v>
      </c>
      <c r="G30" s="131"/>
      <c r="H30" s="132"/>
      <c r="I30" s="69"/>
      <c r="J30" s="69"/>
      <c r="K30" s="151"/>
      <c r="L30" s="126"/>
    </row>
    <row r="31" spans="1:12" ht="11.25" customHeight="1" outlineLevel="1" thickBot="1">
      <c r="A31" s="128" t="s">
        <v>14</v>
      </c>
      <c r="B31" s="129"/>
      <c r="C31" s="129"/>
      <c r="D31" s="108" t="s">
        <v>46</v>
      </c>
      <c r="E31" s="60"/>
      <c r="F31" s="130">
        <v>22000</v>
      </c>
      <c r="G31" s="131"/>
      <c r="H31" s="132"/>
      <c r="I31" s="69"/>
      <c r="J31" s="69"/>
      <c r="K31" s="117">
        <f>SUM(F28-E28)</f>
        <v>0</v>
      </c>
      <c r="L31" s="43">
        <f>SUM(K31+I28+-J28)</f>
        <v>807329.7800000012</v>
      </c>
    </row>
    <row r="32" spans="1:10" ht="11.25" customHeight="1" outlineLevel="1">
      <c r="A32" s="128" t="s">
        <v>15</v>
      </c>
      <c r="B32" s="129"/>
      <c r="C32" s="129"/>
      <c r="D32" s="107">
        <v>213</v>
      </c>
      <c r="E32" s="60"/>
      <c r="F32" s="130">
        <v>708390</v>
      </c>
      <c r="G32" s="131"/>
      <c r="H32" s="132"/>
      <c r="I32" s="69"/>
      <c r="J32" s="69"/>
    </row>
    <row r="33" spans="1:10" ht="11.25" customHeight="1" outlineLevel="1">
      <c r="A33" s="128" t="s">
        <v>16</v>
      </c>
      <c r="B33" s="129"/>
      <c r="C33" s="129"/>
      <c r="D33" s="107">
        <v>221</v>
      </c>
      <c r="E33" s="60"/>
      <c r="F33" s="130">
        <v>33000</v>
      </c>
      <c r="G33" s="131"/>
      <c r="H33" s="132"/>
      <c r="I33" s="69"/>
      <c r="J33" s="69"/>
    </row>
    <row r="34" spans="1:10" ht="11.25" customHeight="1" outlineLevel="1">
      <c r="A34" s="128" t="s">
        <v>17</v>
      </c>
      <c r="B34" s="129"/>
      <c r="C34" s="129"/>
      <c r="D34" s="107">
        <v>223</v>
      </c>
      <c r="E34" s="60"/>
      <c r="F34" s="130">
        <v>2655000</v>
      </c>
      <c r="G34" s="131"/>
      <c r="H34" s="132"/>
      <c r="I34" s="69"/>
      <c r="J34" s="69"/>
    </row>
    <row r="35" spans="1:10" ht="11.25" customHeight="1" outlineLevel="1">
      <c r="A35" s="128" t="s">
        <v>5</v>
      </c>
      <c r="B35" s="129"/>
      <c r="C35" s="129"/>
      <c r="D35" s="107">
        <v>225</v>
      </c>
      <c r="E35" s="60"/>
      <c r="F35" s="130">
        <v>1659256.8</v>
      </c>
      <c r="G35" s="131"/>
      <c r="H35" s="132"/>
      <c r="I35" s="69"/>
      <c r="J35" s="69"/>
    </row>
    <row r="36" spans="1:10" ht="11.25" customHeight="1" outlineLevel="1">
      <c r="A36" s="128" t="s">
        <v>6</v>
      </c>
      <c r="B36" s="129"/>
      <c r="C36" s="129"/>
      <c r="D36" s="107">
        <v>226</v>
      </c>
      <c r="E36" s="60"/>
      <c r="F36" s="130">
        <v>316800</v>
      </c>
      <c r="G36" s="131"/>
      <c r="H36" s="132"/>
      <c r="I36" s="69"/>
      <c r="J36" s="69"/>
    </row>
    <row r="37" spans="1:10" ht="11.25" customHeight="1" outlineLevel="1">
      <c r="A37" s="128" t="s">
        <v>7</v>
      </c>
      <c r="B37" s="129"/>
      <c r="C37" s="129"/>
      <c r="D37" s="107">
        <v>290</v>
      </c>
      <c r="E37" s="60"/>
      <c r="F37" s="130">
        <v>0</v>
      </c>
      <c r="G37" s="131"/>
      <c r="H37" s="132"/>
      <c r="I37" s="69"/>
      <c r="J37" s="69"/>
    </row>
    <row r="38" spans="1:10" ht="11.25" customHeight="1" outlineLevel="1">
      <c r="A38" s="128" t="s">
        <v>47</v>
      </c>
      <c r="B38" s="129"/>
      <c r="C38" s="129"/>
      <c r="D38" s="107">
        <v>291</v>
      </c>
      <c r="E38" s="60"/>
      <c r="F38" s="130">
        <f>251800+423200</f>
        <v>675000</v>
      </c>
      <c r="G38" s="131"/>
      <c r="H38" s="132"/>
      <c r="I38" s="69"/>
      <c r="J38" s="69"/>
    </row>
    <row r="39" spans="1:10" ht="11.25" customHeight="1" outlineLevel="1">
      <c r="A39" s="128" t="s">
        <v>31</v>
      </c>
      <c r="B39" s="129"/>
      <c r="C39" s="129"/>
      <c r="D39" s="109">
        <v>310</v>
      </c>
      <c r="E39" s="64"/>
      <c r="F39" s="192">
        <v>125580</v>
      </c>
      <c r="G39" s="193"/>
      <c r="H39" s="194"/>
      <c r="I39" s="114"/>
      <c r="J39" s="114"/>
    </row>
    <row r="40" spans="1:10" ht="11.25" customHeight="1" outlineLevel="1">
      <c r="A40" s="133" t="s">
        <v>45</v>
      </c>
      <c r="B40" s="129"/>
      <c r="C40" s="129"/>
      <c r="D40" s="105">
        <v>342</v>
      </c>
      <c r="E40" s="111"/>
      <c r="F40" s="233">
        <v>169000</v>
      </c>
      <c r="G40" s="234"/>
      <c r="H40" s="235"/>
      <c r="I40" s="115"/>
      <c r="J40" s="115"/>
    </row>
    <row r="41" spans="1:10" ht="11.25" customHeight="1" outlineLevel="1" thickBot="1">
      <c r="A41" s="187" t="s">
        <v>9</v>
      </c>
      <c r="B41" s="188"/>
      <c r="C41" s="188"/>
      <c r="D41" s="110">
        <v>346</v>
      </c>
      <c r="E41" s="103"/>
      <c r="F41" s="189">
        <v>20000</v>
      </c>
      <c r="G41" s="190"/>
      <c r="H41" s="191"/>
      <c r="I41" s="116"/>
      <c r="J41" s="116"/>
    </row>
    <row r="42" spans="1:10" ht="11.25" customHeight="1" hidden="1" outlineLevel="1">
      <c r="A42" s="135" t="s">
        <v>21</v>
      </c>
      <c r="B42" s="136"/>
      <c r="C42" s="136"/>
      <c r="D42" s="18">
        <v>180</v>
      </c>
      <c r="E42" s="83">
        <v>0</v>
      </c>
      <c r="F42" s="39"/>
      <c r="G42" s="39"/>
      <c r="H42" s="40"/>
      <c r="I42" s="27">
        <v>0</v>
      </c>
      <c r="J42" s="5"/>
    </row>
    <row r="43" spans="1:10" ht="11.25" customHeight="1" hidden="1" outlineLevel="1" thickBot="1">
      <c r="A43" s="195" t="s">
        <v>22</v>
      </c>
      <c r="B43" s="196"/>
      <c r="C43" s="196"/>
      <c r="D43" s="17">
        <v>340</v>
      </c>
      <c r="E43" s="84"/>
      <c r="F43" s="197">
        <v>0</v>
      </c>
      <c r="G43" s="198"/>
      <c r="H43" s="199"/>
      <c r="I43" s="22"/>
      <c r="J43" s="10">
        <v>0</v>
      </c>
    </row>
    <row r="44" spans="1:10" ht="27" customHeight="1" outlineLevel="1">
      <c r="A44" s="185" t="s">
        <v>25</v>
      </c>
      <c r="B44" s="186"/>
      <c r="C44" s="186"/>
      <c r="D44" s="74">
        <v>131</v>
      </c>
      <c r="E44" s="120">
        <f>36041441</f>
        <v>36041441</v>
      </c>
      <c r="F44" s="137">
        <f>SUM(F45:H50)</f>
        <v>36041441</v>
      </c>
      <c r="G44" s="138"/>
      <c r="H44" s="40"/>
      <c r="I44" s="118"/>
      <c r="J44" s="68"/>
    </row>
    <row r="45" spans="1:10" ht="11.25" customHeight="1" outlineLevel="1">
      <c r="A45" s="128" t="s">
        <v>13</v>
      </c>
      <c r="B45" s="129"/>
      <c r="C45" s="129"/>
      <c r="D45" s="75">
        <v>211</v>
      </c>
      <c r="E45" s="60"/>
      <c r="F45" s="130">
        <v>26170690</v>
      </c>
      <c r="G45" s="131"/>
      <c r="H45" s="132"/>
      <c r="I45" s="72"/>
      <c r="J45" s="69"/>
    </row>
    <row r="46" spans="1:10" ht="11.25" customHeight="1" outlineLevel="1">
      <c r="A46" s="128" t="s">
        <v>14</v>
      </c>
      <c r="B46" s="129"/>
      <c r="C46" s="129"/>
      <c r="D46" s="101" t="s">
        <v>46</v>
      </c>
      <c r="E46" s="60"/>
      <c r="F46" s="130">
        <v>80000</v>
      </c>
      <c r="G46" s="131"/>
      <c r="H46" s="132"/>
      <c r="I46" s="72"/>
      <c r="J46" s="69"/>
    </row>
    <row r="47" spans="1:10" ht="11.25" customHeight="1" outlineLevel="1">
      <c r="A47" s="128" t="s">
        <v>15</v>
      </c>
      <c r="B47" s="129"/>
      <c r="C47" s="129"/>
      <c r="D47" s="75">
        <v>213</v>
      </c>
      <c r="E47" s="60"/>
      <c r="F47" s="130">
        <v>7554549</v>
      </c>
      <c r="G47" s="131"/>
      <c r="H47" s="132"/>
      <c r="I47" s="72"/>
      <c r="J47" s="69"/>
    </row>
    <row r="48" spans="1:10" ht="11.25" customHeight="1" outlineLevel="1">
      <c r="A48" s="128" t="s">
        <v>51</v>
      </c>
      <c r="B48" s="129"/>
      <c r="C48" s="129"/>
      <c r="D48" s="75">
        <v>226</v>
      </c>
      <c r="E48" s="60"/>
      <c r="F48" s="130">
        <v>45000</v>
      </c>
      <c r="G48" s="131"/>
      <c r="H48" s="132"/>
      <c r="I48" s="72"/>
      <c r="J48" s="69"/>
    </row>
    <row r="49" spans="1:10" ht="11.25" customHeight="1" outlineLevel="1">
      <c r="A49" s="128" t="s">
        <v>8</v>
      </c>
      <c r="B49" s="129"/>
      <c r="C49" s="129"/>
      <c r="D49" s="75">
        <v>310</v>
      </c>
      <c r="E49" s="60"/>
      <c r="F49" s="130">
        <v>1500000</v>
      </c>
      <c r="G49" s="131"/>
      <c r="H49" s="132"/>
      <c r="I49" s="72"/>
      <c r="J49" s="69"/>
    </row>
    <row r="50" spans="1:10" ht="11.25" customHeight="1" outlineLevel="1" thickBot="1">
      <c r="A50" s="187" t="s">
        <v>9</v>
      </c>
      <c r="B50" s="188"/>
      <c r="C50" s="188"/>
      <c r="D50" s="76">
        <v>346</v>
      </c>
      <c r="E50" s="62"/>
      <c r="F50" s="200">
        <v>691202</v>
      </c>
      <c r="G50" s="201"/>
      <c r="H50" s="202"/>
      <c r="I50" s="73"/>
      <c r="J50" s="119"/>
    </row>
    <row r="51" spans="1:10" ht="21.75" customHeight="1" outlineLevel="1">
      <c r="A51" s="203" t="s">
        <v>18</v>
      </c>
      <c r="B51" s="204"/>
      <c r="C51" s="204"/>
      <c r="D51" s="77">
        <v>180</v>
      </c>
      <c r="E51" s="83">
        <v>830000</v>
      </c>
      <c r="F51" s="39"/>
      <c r="G51" s="39"/>
      <c r="H51" s="40"/>
      <c r="I51" s="55">
        <v>225000</v>
      </c>
      <c r="J51" s="40"/>
    </row>
    <row r="52" spans="1:10" ht="21.75" customHeight="1" outlineLevel="1" thickBot="1">
      <c r="A52" s="139" t="s">
        <v>19</v>
      </c>
      <c r="B52" s="140"/>
      <c r="C52" s="140"/>
      <c r="D52" s="78">
        <v>340</v>
      </c>
      <c r="E52" s="84"/>
      <c r="F52" s="197">
        <v>830000</v>
      </c>
      <c r="G52" s="198"/>
      <c r="H52" s="199"/>
      <c r="I52" s="56"/>
      <c r="J52" s="54">
        <v>225000</v>
      </c>
    </row>
    <row r="53" spans="1:10" ht="35.25" customHeight="1" outlineLevel="1">
      <c r="A53" s="203" t="s">
        <v>32</v>
      </c>
      <c r="B53" s="204"/>
      <c r="C53" s="204"/>
      <c r="D53" s="14">
        <v>131</v>
      </c>
      <c r="E53" s="48"/>
      <c r="F53" s="3"/>
      <c r="G53" s="4"/>
      <c r="H53" s="19"/>
      <c r="I53" s="57">
        <f>1954779+197601</f>
        <v>2152380</v>
      </c>
      <c r="J53" s="55">
        <f>SUM(J54:J64)</f>
        <v>2249238.8</v>
      </c>
    </row>
    <row r="54" spans="1:10" ht="11.25" customHeight="1" outlineLevel="1">
      <c r="A54" s="205" t="s">
        <v>13</v>
      </c>
      <c r="B54" s="206"/>
      <c r="C54" s="206"/>
      <c r="D54" s="15">
        <v>211</v>
      </c>
      <c r="E54" s="21"/>
      <c r="F54" s="6"/>
      <c r="G54" s="7"/>
      <c r="H54" s="20"/>
      <c r="I54" s="58"/>
      <c r="J54" s="60">
        <f>452292.02</f>
        <v>452292.02</v>
      </c>
    </row>
    <row r="55" spans="1:10" ht="11.25" customHeight="1" outlineLevel="1">
      <c r="A55" s="205" t="s">
        <v>14</v>
      </c>
      <c r="B55" s="206"/>
      <c r="C55" s="206"/>
      <c r="D55" s="101" t="s">
        <v>46</v>
      </c>
      <c r="E55" s="21"/>
      <c r="F55" s="6"/>
      <c r="G55" s="7"/>
      <c r="H55" s="20"/>
      <c r="I55" s="58"/>
      <c r="J55" s="61">
        <v>1196.37</v>
      </c>
    </row>
    <row r="56" spans="1:10" ht="11.25" customHeight="1" outlineLevel="1">
      <c r="A56" s="205" t="s">
        <v>15</v>
      </c>
      <c r="B56" s="206"/>
      <c r="C56" s="206"/>
      <c r="D56" s="15">
        <v>213</v>
      </c>
      <c r="E56" s="21"/>
      <c r="F56" s="6"/>
      <c r="G56" s="7"/>
      <c r="H56" s="20"/>
      <c r="I56" s="58"/>
      <c r="J56" s="60">
        <v>117177.59</v>
      </c>
    </row>
    <row r="57" spans="1:10" ht="11.25" customHeight="1" outlineLevel="1">
      <c r="A57" s="205" t="s">
        <v>16</v>
      </c>
      <c r="B57" s="206"/>
      <c r="C57" s="206"/>
      <c r="D57" s="15">
        <v>221</v>
      </c>
      <c r="E57" s="21"/>
      <c r="F57" s="6"/>
      <c r="G57" s="7"/>
      <c r="H57" s="20"/>
      <c r="I57" s="58"/>
      <c r="J57" s="60">
        <v>1200</v>
      </c>
    </row>
    <row r="58" spans="1:10" ht="11.25" customHeight="1" outlineLevel="1">
      <c r="A58" s="205" t="s">
        <v>17</v>
      </c>
      <c r="B58" s="206"/>
      <c r="C58" s="206"/>
      <c r="D58" s="15">
        <v>223</v>
      </c>
      <c r="E58" s="21"/>
      <c r="F58" s="6"/>
      <c r="G58" s="7"/>
      <c r="H58" s="20"/>
      <c r="I58" s="58"/>
      <c r="J58" s="60">
        <v>1260455.92</v>
      </c>
    </row>
    <row r="59" spans="1:10" ht="11.25" customHeight="1" outlineLevel="1">
      <c r="A59" s="205" t="s">
        <v>5</v>
      </c>
      <c r="B59" s="206"/>
      <c r="C59" s="206"/>
      <c r="D59" s="15">
        <v>225</v>
      </c>
      <c r="E59" s="21"/>
      <c r="F59" s="6"/>
      <c r="G59" s="7"/>
      <c r="H59" s="20"/>
      <c r="I59" s="58"/>
      <c r="J59" s="60">
        <v>33658</v>
      </c>
    </row>
    <row r="60" spans="1:10" ht="11.25" customHeight="1" outlineLevel="1">
      <c r="A60" s="205" t="s">
        <v>6</v>
      </c>
      <c r="B60" s="206"/>
      <c r="C60" s="206"/>
      <c r="D60" s="15">
        <v>226</v>
      </c>
      <c r="E60" s="21"/>
      <c r="F60" s="6"/>
      <c r="G60" s="7"/>
      <c r="H60" s="20"/>
      <c r="I60" s="58"/>
      <c r="J60" s="60">
        <v>168101.9</v>
      </c>
    </row>
    <row r="61" spans="1:10" ht="12" customHeight="1" outlineLevel="1">
      <c r="A61" s="128" t="s">
        <v>47</v>
      </c>
      <c r="B61" s="129"/>
      <c r="C61" s="129"/>
      <c r="D61" s="15">
        <v>291</v>
      </c>
      <c r="E61" s="21"/>
      <c r="F61" s="6"/>
      <c r="G61" s="7"/>
      <c r="H61" s="20"/>
      <c r="I61" s="58"/>
      <c r="J61" s="60">
        <f>92646+104955</f>
        <v>197601</v>
      </c>
    </row>
    <row r="62" spans="1:10" ht="11.25" customHeight="1" outlineLevel="1">
      <c r="A62" s="205" t="s">
        <v>8</v>
      </c>
      <c r="B62" s="206"/>
      <c r="C62" s="206"/>
      <c r="D62" s="15">
        <v>310</v>
      </c>
      <c r="E62" s="24"/>
      <c r="F62" s="11"/>
      <c r="G62" s="12"/>
      <c r="H62" s="25"/>
      <c r="I62" s="58"/>
      <c r="J62" s="60">
        <v>0</v>
      </c>
    </row>
    <row r="63" spans="1:10" ht="11.25" customHeight="1" outlineLevel="1">
      <c r="A63" s="133" t="s">
        <v>45</v>
      </c>
      <c r="B63" s="129"/>
      <c r="C63" s="129"/>
      <c r="D63" s="105">
        <v>342</v>
      </c>
      <c r="E63" s="24"/>
      <c r="F63" s="134"/>
      <c r="G63" s="134"/>
      <c r="H63" s="134"/>
      <c r="I63" s="58"/>
      <c r="J63" s="60">
        <v>17556</v>
      </c>
    </row>
    <row r="64" spans="1:10" ht="11.25" customHeight="1" outlineLevel="1" thickBot="1">
      <c r="A64" s="139" t="s">
        <v>9</v>
      </c>
      <c r="B64" s="140"/>
      <c r="C64" s="140"/>
      <c r="D64" s="16">
        <v>346</v>
      </c>
      <c r="E64" s="104"/>
      <c r="F64" s="121"/>
      <c r="G64" s="122"/>
      <c r="H64" s="112"/>
      <c r="I64" s="59"/>
      <c r="J64" s="62">
        <v>0</v>
      </c>
    </row>
    <row r="65" spans="1:10" ht="35.25" customHeight="1" outlineLevel="1">
      <c r="A65" s="203" t="s">
        <v>33</v>
      </c>
      <c r="B65" s="204"/>
      <c r="C65" s="204"/>
      <c r="D65" s="14">
        <v>131</v>
      </c>
      <c r="E65" s="48"/>
      <c r="F65" s="3"/>
      <c r="G65" s="4"/>
      <c r="H65" s="19"/>
      <c r="I65" s="57">
        <f>8000000</f>
        <v>8000000</v>
      </c>
      <c r="J65" s="55">
        <f>SUM(J66:J71)</f>
        <v>7095811.42</v>
      </c>
    </row>
    <row r="66" spans="1:10" ht="11.25" customHeight="1" outlineLevel="1">
      <c r="A66" s="205" t="s">
        <v>13</v>
      </c>
      <c r="B66" s="206"/>
      <c r="C66" s="206"/>
      <c r="D66" s="15">
        <v>211</v>
      </c>
      <c r="E66" s="21"/>
      <c r="F66" s="6"/>
      <c r="G66" s="7"/>
      <c r="H66" s="20"/>
      <c r="I66" s="58"/>
      <c r="J66" s="60">
        <f>5499139.35</f>
        <v>5499139.35</v>
      </c>
    </row>
    <row r="67" spans="1:10" ht="11.25" customHeight="1" outlineLevel="1">
      <c r="A67" s="205" t="s">
        <v>14</v>
      </c>
      <c r="B67" s="206"/>
      <c r="C67" s="206"/>
      <c r="D67" s="101" t="s">
        <v>46</v>
      </c>
      <c r="E67" s="21"/>
      <c r="F67" s="6"/>
      <c r="G67" s="7"/>
      <c r="H67" s="20"/>
      <c r="I67" s="58"/>
      <c r="J67" s="61">
        <v>40449.72</v>
      </c>
    </row>
    <row r="68" spans="1:10" ht="11.25" customHeight="1" outlineLevel="1">
      <c r="A68" s="195" t="s">
        <v>15</v>
      </c>
      <c r="B68" s="196"/>
      <c r="C68" s="196"/>
      <c r="D68" s="17">
        <v>213</v>
      </c>
      <c r="E68" s="24"/>
      <c r="F68" s="11"/>
      <c r="G68" s="12"/>
      <c r="H68" s="25"/>
      <c r="I68" s="63"/>
      <c r="J68" s="64">
        <v>1511222.35</v>
      </c>
    </row>
    <row r="69" spans="1:10" ht="11.25" customHeight="1" outlineLevel="1">
      <c r="A69" s="128" t="s">
        <v>51</v>
      </c>
      <c r="B69" s="129"/>
      <c r="C69" s="129"/>
      <c r="D69" s="75">
        <v>226</v>
      </c>
      <c r="E69" s="21"/>
      <c r="F69" s="6"/>
      <c r="G69" s="7"/>
      <c r="H69" s="20"/>
      <c r="I69" s="58"/>
      <c r="J69" s="61">
        <v>45000</v>
      </c>
    </row>
    <row r="70" spans="1:10" ht="11.25" customHeight="1" outlineLevel="1">
      <c r="A70" s="209" t="s">
        <v>8</v>
      </c>
      <c r="B70" s="210"/>
      <c r="C70" s="211"/>
      <c r="D70" s="15">
        <v>310</v>
      </c>
      <c r="E70" s="21"/>
      <c r="F70" s="6"/>
      <c r="G70" s="7"/>
      <c r="H70" s="20"/>
      <c r="I70" s="58"/>
      <c r="J70" s="61">
        <v>0</v>
      </c>
    </row>
    <row r="71" spans="1:10" ht="11.25" customHeight="1" outlineLevel="1" thickBot="1">
      <c r="A71" s="139" t="s">
        <v>9</v>
      </c>
      <c r="B71" s="140"/>
      <c r="C71" s="140"/>
      <c r="D71" s="16">
        <v>340</v>
      </c>
      <c r="E71" s="24"/>
      <c r="F71" s="11"/>
      <c r="G71" s="12"/>
      <c r="H71" s="25"/>
      <c r="I71" s="63"/>
      <c r="J71" s="62">
        <v>0</v>
      </c>
    </row>
    <row r="72" spans="1:12" ht="15" customHeight="1" thickBot="1">
      <c r="A72" s="212" t="s">
        <v>27</v>
      </c>
      <c r="B72" s="213"/>
      <c r="C72" s="213"/>
      <c r="D72" s="213"/>
      <c r="E72" s="49">
        <f>SUM(E73+E76)</f>
        <v>526315.79</v>
      </c>
      <c r="F72" s="230">
        <f>SUM(F75:H76)</f>
        <v>526315.79</v>
      </c>
      <c r="G72" s="230"/>
      <c r="H72" s="231"/>
      <c r="I72" s="49">
        <f>SUM(I73:I74)</f>
        <v>0</v>
      </c>
      <c r="J72" s="13">
        <f>SUM(J75:J76)</f>
        <v>0</v>
      </c>
      <c r="K72" s="150" t="s">
        <v>48</v>
      </c>
      <c r="L72" s="127" t="s">
        <v>52</v>
      </c>
    </row>
    <row r="73" spans="1:12" ht="11.25" customHeight="1" outlineLevel="1">
      <c r="A73" s="207" t="s">
        <v>28</v>
      </c>
      <c r="B73" s="208"/>
      <c r="C73" s="208"/>
      <c r="D73" s="18">
        <v>152</v>
      </c>
      <c r="E73" s="85">
        <f>500000+26315.79</f>
        <v>526315.79</v>
      </c>
      <c r="F73" s="232"/>
      <c r="G73" s="222"/>
      <c r="H73" s="223"/>
      <c r="I73" s="123">
        <v>0</v>
      </c>
      <c r="J73" s="68"/>
      <c r="K73" s="151"/>
      <c r="L73" s="126"/>
    </row>
    <row r="74" spans="1:12" ht="11.25" customHeight="1" outlineLevel="1" thickBot="1">
      <c r="A74" s="220" t="s">
        <v>34</v>
      </c>
      <c r="B74" s="221"/>
      <c r="C74" s="221"/>
      <c r="D74" s="15"/>
      <c r="E74" s="70"/>
      <c r="F74" s="141"/>
      <c r="G74" s="142"/>
      <c r="H74" s="143"/>
      <c r="I74" s="66"/>
      <c r="J74" s="69"/>
      <c r="K74" s="44">
        <v>0</v>
      </c>
      <c r="L74" s="50">
        <f>SUM(I72-J72)</f>
        <v>0</v>
      </c>
    </row>
    <row r="75" spans="1:10" ht="11.25" customHeight="1" outlineLevel="1">
      <c r="A75" s="205" t="s">
        <v>29</v>
      </c>
      <c r="B75" s="206"/>
      <c r="C75" s="206"/>
      <c r="D75" s="15">
        <v>225</v>
      </c>
      <c r="E75" s="70"/>
      <c r="F75" s="141">
        <f>500000</f>
        <v>500000</v>
      </c>
      <c r="G75" s="142"/>
      <c r="H75" s="143"/>
      <c r="I75" s="66"/>
      <c r="J75" s="70">
        <v>0</v>
      </c>
    </row>
    <row r="76" spans="1:10" ht="11.25" customHeight="1" outlineLevel="1" thickBot="1">
      <c r="A76" s="205" t="s">
        <v>49</v>
      </c>
      <c r="B76" s="206"/>
      <c r="C76" s="206"/>
      <c r="D76" s="16">
        <v>342</v>
      </c>
      <c r="E76" s="71"/>
      <c r="F76" s="141">
        <v>26315.79</v>
      </c>
      <c r="G76" s="142"/>
      <c r="H76" s="143"/>
      <c r="I76" s="67"/>
      <c r="J76" s="71">
        <v>0</v>
      </c>
    </row>
    <row r="77" spans="1:12" ht="22.5" customHeight="1" thickBot="1">
      <c r="A77" s="224" t="s">
        <v>23</v>
      </c>
      <c r="B77" s="225"/>
      <c r="C77" s="225"/>
      <c r="D77" s="225"/>
      <c r="E77" s="47"/>
      <c r="F77" s="226">
        <f>F78+F79+F80+F81</f>
        <v>0</v>
      </c>
      <c r="G77" s="226"/>
      <c r="H77" s="227"/>
      <c r="I77" s="88">
        <f>SUM(I78:I79)</f>
        <v>0</v>
      </c>
      <c r="J77" s="46">
        <f>SUM(J80:J81)</f>
        <v>0</v>
      </c>
      <c r="K77" s="150" t="s">
        <v>48</v>
      </c>
      <c r="L77" s="127" t="s">
        <v>52</v>
      </c>
    </row>
    <row r="78" spans="1:12" ht="11.25" customHeight="1" outlineLevel="1">
      <c r="A78" s="207" t="s">
        <v>24</v>
      </c>
      <c r="B78" s="208"/>
      <c r="C78" s="208"/>
      <c r="D78" s="18">
        <v>510</v>
      </c>
      <c r="E78" s="26"/>
      <c r="F78" s="222"/>
      <c r="G78" s="222"/>
      <c r="H78" s="223"/>
      <c r="I78" s="65"/>
      <c r="J78" s="68"/>
      <c r="K78" s="151"/>
      <c r="L78" s="126"/>
    </row>
    <row r="79" spans="1:12" ht="12.75" customHeight="1" outlineLevel="1" thickBot="1">
      <c r="A79" s="209"/>
      <c r="B79" s="210"/>
      <c r="C79" s="211"/>
      <c r="D79" s="15"/>
      <c r="E79" s="21"/>
      <c r="F79" s="142"/>
      <c r="G79" s="142"/>
      <c r="H79" s="143"/>
      <c r="I79" s="72"/>
      <c r="J79" s="69"/>
      <c r="K79" s="44">
        <f>F77</f>
        <v>0</v>
      </c>
      <c r="L79" s="45">
        <f>F77+I77-J77</f>
        <v>0</v>
      </c>
    </row>
    <row r="80" spans="1:10" ht="22.5" customHeight="1" outlineLevel="1">
      <c r="A80" s="205" t="s">
        <v>43</v>
      </c>
      <c r="B80" s="206"/>
      <c r="C80" s="206"/>
      <c r="D80" s="15">
        <v>610</v>
      </c>
      <c r="E80" s="21"/>
      <c r="F80" s="228"/>
      <c r="G80" s="229"/>
      <c r="H80" s="20"/>
      <c r="I80" s="72"/>
      <c r="J80" s="70"/>
    </row>
    <row r="81" spans="1:10" ht="11.25" customHeight="1" outlineLevel="1" thickBot="1">
      <c r="A81" s="205"/>
      <c r="B81" s="206"/>
      <c r="C81" s="206"/>
      <c r="D81" s="16"/>
      <c r="E81" s="22"/>
      <c r="F81" s="8"/>
      <c r="G81" s="9"/>
      <c r="H81" s="23"/>
      <c r="I81" s="73"/>
      <c r="J81" s="71">
        <v>0</v>
      </c>
    </row>
    <row r="82" spans="1:10" ht="12.75" customHeight="1" thickBot="1">
      <c r="A82" s="214" t="s">
        <v>2</v>
      </c>
      <c r="B82" s="215"/>
      <c r="C82" s="215"/>
      <c r="D82" s="216"/>
      <c r="E82" s="86">
        <f>SUM(E8+E28+E72)</f>
        <v>49393083.589999996</v>
      </c>
      <c r="F82" s="217">
        <f>SUM(F8+F28+F72)</f>
        <v>49488853.449999996</v>
      </c>
      <c r="G82" s="218"/>
      <c r="H82" s="219"/>
      <c r="I82" s="86">
        <f>I8+I28+I77+I72</f>
        <v>11461695.629999999</v>
      </c>
      <c r="J82" s="87">
        <f>J8+J28+J72+J77</f>
        <v>10314853.959999999</v>
      </c>
    </row>
    <row r="85" spans="2:6" ht="11.25" hidden="1">
      <c r="B85" s="1" t="s">
        <v>35</v>
      </c>
      <c r="F85" s="1" t="s">
        <v>36</v>
      </c>
    </row>
    <row r="86" ht="11.25" hidden="1"/>
    <row r="87" spans="2:6" ht="11.25" hidden="1">
      <c r="B87" s="1" t="s">
        <v>37</v>
      </c>
      <c r="F87" s="1" t="s">
        <v>38</v>
      </c>
    </row>
  </sheetData>
  <sheetProtection/>
  <mergeCells count="132">
    <mergeCell ref="F80:G80"/>
    <mergeCell ref="L29:L30"/>
    <mergeCell ref="K72:K73"/>
    <mergeCell ref="L72:L73"/>
    <mergeCell ref="F72:H72"/>
    <mergeCell ref="F73:H73"/>
    <mergeCell ref="K29:K30"/>
    <mergeCell ref="F40:H40"/>
    <mergeCell ref="F52:H52"/>
    <mergeCell ref="K77:K78"/>
    <mergeCell ref="L77:L78"/>
    <mergeCell ref="A78:C78"/>
    <mergeCell ref="F78:H78"/>
    <mergeCell ref="A77:D77"/>
    <mergeCell ref="F77:H77"/>
    <mergeCell ref="A82:D82"/>
    <mergeCell ref="F82:H82"/>
    <mergeCell ref="A74:C74"/>
    <mergeCell ref="F74:H74"/>
    <mergeCell ref="A75:C75"/>
    <mergeCell ref="A79:C79"/>
    <mergeCell ref="F79:H79"/>
    <mergeCell ref="A80:C80"/>
    <mergeCell ref="A81:C81"/>
    <mergeCell ref="A76:C76"/>
    <mergeCell ref="A71:C71"/>
    <mergeCell ref="A72:D72"/>
    <mergeCell ref="A67:C67"/>
    <mergeCell ref="A68:C68"/>
    <mergeCell ref="A53:C53"/>
    <mergeCell ref="A54:C54"/>
    <mergeCell ref="A73:C73"/>
    <mergeCell ref="A64:C64"/>
    <mergeCell ref="A65:C65"/>
    <mergeCell ref="A60:C60"/>
    <mergeCell ref="A62:C62"/>
    <mergeCell ref="A61:C61"/>
    <mergeCell ref="A66:C66"/>
    <mergeCell ref="A70:C70"/>
    <mergeCell ref="A58:C58"/>
    <mergeCell ref="A59:C59"/>
    <mergeCell ref="A55:C55"/>
    <mergeCell ref="A56:C56"/>
    <mergeCell ref="A57:C57"/>
    <mergeCell ref="A40:C40"/>
    <mergeCell ref="A50:C50"/>
    <mergeCell ref="F50:H50"/>
    <mergeCell ref="A51:C51"/>
    <mergeCell ref="A47:C47"/>
    <mergeCell ref="F47:H47"/>
    <mergeCell ref="A49:C49"/>
    <mergeCell ref="F49:H49"/>
    <mergeCell ref="A48:C48"/>
    <mergeCell ref="F48:H48"/>
    <mergeCell ref="F45:H45"/>
    <mergeCell ref="A46:C46"/>
    <mergeCell ref="F46:H46"/>
    <mergeCell ref="A43:C43"/>
    <mergeCell ref="F43:H43"/>
    <mergeCell ref="A44:C44"/>
    <mergeCell ref="A34:C34"/>
    <mergeCell ref="F34:H34"/>
    <mergeCell ref="A41:C41"/>
    <mergeCell ref="F41:H41"/>
    <mergeCell ref="A35:C35"/>
    <mergeCell ref="F35:H35"/>
    <mergeCell ref="A39:C39"/>
    <mergeCell ref="F39:H39"/>
    <mergeCell ref="A36:C36"/>
    <mergeCell ref="F36:H36"/>
    <mergeCell ref="A30:C30"/>
    <mergeCell ref="F30:H30"/>
    <mergeCell ref="A33:C33"/>
    <mergeCell ref="F33:H33"/>
    <mergeCell ref="A31:C31"/>
    <mergeCell ref="F31:H31"/>
    <mergeCell ref="A32:C32"/>
    <mergeCell ref="F32:H32"/>
    <mergeCell ref="A28:D28"/>
    <mergeCell ref="F28:H28"/>
    <mergeCell ref="F29:G29"/>
    <mergeCell ref="A24:C24"/>
    <mergeCell ref="A25:C25"/>
    <mergeCell ref="A26:C26"/>
    <mergeCell ref="F26:H26"/>
    <mergeCell ref="A29:C29"/>
    <mergeCell ref="F18:H18"/>
    <mergeCell ref="A19:C19"/>
    <mergeCell ref="A20:C20"/>
    <mergeCell ref="A27:C27"/>
    <mergeCell ref="A23:C23"/>
    <mergeCell ref="A21:C21"/>
    <mergeCell ref="A22:C22"/>
    <mergeCell ref="A18:C18"/>
    <mergeCell ref="A14:C14"/>
    <mergeCell ref="F14:H14"/>
    <mergeCell ref="F16:H16"/>
    <mergeCell ref="A16:C16"/>
    <mergeCell ref="A15:C15"/>
    <mergeCell ref="F15:H15"/>
    <mergeCell ref="A17:C17"/>
    <mergeCell ref="F17:H17"/>
    <mergeCell ref="F12:H12"/>
    <mergeCell ref="A11:C11"/>
    <mergeCell ref="A6:D7"/>
    <mergeCell ref="A13:C13"/>
    <mergeCell ref="F13:H13"/>
    <mergeCell ref="A9:C9"/>
    <mergeCell ref="A8:D8"/>
    <mergeCell ref="F8:H8"/>
    <mergeCell ref="A10:C10"/>
    <mergeCell ref="A12:C12"/>
    <mergeCell ref="F75:H75"/>
    <mergeCell ref="F76:H76"/>
    <mergeCell ref="A1:L1"/>
    <mergeCell ref="I6:I7"/>
    <mergeCell ref="J6:J7"/>
    <mergeCell ref="F7:H7"/>
    <mergeCell ref="K6:K7"/>
    <mergeCell ref="L6:L7"/>
    <mergeCell ref="E6:H6"/>
    <mergeCell ref="A69:C69"/>
    <mergeCell ref="A37:C37"/>
    <mergeCell ref="F37:H37"/>
    <mergeCell ref="A63:C63"/>
    <mergeCell ref="F63:H63"/>
    <mergeCell ref="A38:C38"/>
    <mergeCell ref="F38:H38"/>
    <mergeCell ref="A42:C42"/>
    <mergeCell ref="F44:G44"/>
    <mergeCell ref="A52:C52"/>
    <mergeCell ref="A45:C45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2020-12-23T13:17:22Z</cp:lastPrinted>
  <dcterms:created xsi:type="dcterms:W3CDTF">2014-10-20T11:32:15Z</dcterms:created>
  <dcterms:modified xsi:type="dcterms:W3CDTF">2021-04-09T13:49:59Z</dcterms:modified>
  <cp:category/>
  <cp:version/>
  <cp:contentType/>
  <cp:contentStatus/>
  <cp:revision>1</cp:revision>
</cp:coreProperties>
</file>